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528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H92" i="1" l="1"/>
  <c r="H93" i="1"/>
  <c r="H91" i="1"/>
  <c r="G91" i="1"/>
  <c r="I98" i="1" l="1"/>
  <c r="I94" i="1"/>
  <c r="I96" i="1" l="1"/>
  <c r="I97" i="1"/>
  <c r="I100" i="1"/>
  <c r="I80" i="1" l="1"/>
  <c r="I83" i="1"/>
  <c r="H81" i="1"/>
  <c r="H82" i="1" s="1"/>
  <c r="I82" i="1" s="1"/>
  <c r="G69" i="1"/>
  <c r="H78" i="1"/>
  <c r="H75" i="1"/>
  <c r="I75" i="1" s="1"/>
  <c r="I70" i="1"/>
  <c r="I71" i="1"/>
  <c r="I73" i="1"/>
  <c r="I74" i="1"/>
  <c r="I76" i="1"/>
  <c r="I77" i="1"/>
  <c r="I78" i="1"/>
  <c r="I79" i="1"/>
  <c r="H72" i="1"/>
  <c r="I72" i="1" s="1"/>
  <c r="I85" i="1"/>
  <c r="I86" i="1"/>
  <c r="I87" i="1"/>
  <c r="I84" i="1"/>
  <c r="I57" i="1"/>
  <c r="I59" i="1"/>
  <c r="H60" i="1"/>
  <c r="H62" i="1"/>
  <c r="I62" i="1" s="1"/>
  <c r="I53" i="1"/>
  <c r="I58" i="1"/>
  <c r="I81" i="1" l="1"/>
  <c r="H69" i="1"/>
  <c r="I69" i="1" s="1"/>
  <c r="H63" i="1"/>
  <c r="I63" i="1" s="1"/>
  <c r="I60" i="1"/>
  <c r="I50" i="1"/>
  <c r="I49" i="1"/>
  <c r="I51" i="1"/>
  <c r="G39" i="1"/>
  <c r="G38" i="1"/>
  <c r="G19" i="1"/>
  <c r="I16" i="1"/>
  <c r="I17" i="1"/>
  <c r="I15" i="1"/>
  <c r="H95" i="1" l="1"/>
  <c r="G95" i="1"/>
  <c r="I95" i="1" l="1"/>
  <c r="H99" i="1"/>
  <c r="G99" i="1"/>
  <c r="G101" i="1" s="1"/>
  <c r="G106" i="1"/>
  <c r="H33" i="1"/>
  <c r="H32" i="1"/>
  <c r="I32" i="1" s="1"/>
  <c r="H68" i="1"/>
  <c r="G68" i="1"/>
  <c r="G67" i="1" s="1"/>
  <c r="G88" i="1" s="1"/>
  <c r="H47" i="1"/>
  <c r="G47" i="1"/>
  <c r="G64" i="1" s="1"/>
  <c r="H41" i="1"/>
  <c r="G41" i="1"/>
  <c r="G31" i="1" s="1"/>
  <c r="G43" i="1" s="1"/>
  <c r="H11" i="1"/>
  <c r="I99" i="1" l="1"/>
  <c r="H67" i="1"/>
  <c r="I68" i="1"/>
  <c r="I41" i="1"/>
  <c r="I47" i="1"/>
  <c r="H31" i="1"/>
  <c r="H101" i="1" l="1"/>
  <c r="I101" i="1" s="1"/>
  <c r="I91" i="1"/>
  <c r="H88" i="1"/>
  <c r="I67" i="1"/>
  <c r="H43" i="1"/>
  <c r="I31" i="1"/>
  <c r="H64" i="1"/>
  <c r="I46" i="1"/>
  <c r="I93" i="1" l="1"/>
  <c r="G92" i="1"/>
  <c r="I92" i="1" s="1"/>
</calcChain>
</file>

<file path=xl/sharedStrings.xml><?xml version="1.0" encoding="utf-8"?>
<sst xmlns="http://schemas.openxmlformats.org/spreadsheetml/2006/main" count="241" uniqueCount="153">
  <si>
    <t>(ежеквартально нарастающим итогом)</t>
  </si>
  <si>
    <t xml:space="preserve">№ строки мероприятия </t>
  </si>
  <si>
    <t>Наименование плановых мероприятий</t>
  </si>
  <si>
    <t>Финансирование мероприятий- всего и с выделение источников  финансирования (тыс.рублей)</t>
  </si>
  <si>
    <t>планируемое на текущий год</t>
  </si>
  <si>
    <t>фактическое планирование за отчетный период</t>
  </si>
  <si>
    <t>Фактические исполнение плановых мероприятий в отчетном периоде,примечание</t>
  </si>
  <si>
    <t>1.</t>
  </si>
  <si>
    <t>2.</t>
  </si>
  <si>
    <t>4.</t>
  </si>
  <si>
    <t>3.</t>
  </si>
  <si>
    <t>5.</t>
  </si>
  <si>
    <t>МУНИЦИПАЛЬНАЯ ПРОГРАММА "РАЗВИТИЕ АВТОМОБИЛЬНЫХ ДОРОГ МУНИЦИПАЛЬНОГО ОБРАЗОВАНИЯ"</t>
  </si>
  <si>
    <t>Мероприятия по содержанию автомобильных дорог</t>
  </si>
  <si>
    <t>Основные мероприятие "Капитальный ремонт и ремонт автомобильных дорог общего пользования и дворовых территорий"</t>
  </si>
  <si>
    <t>1.2.</t>
  </si>
  <si>
    <t>Основные мероприятие "Предупреждение опасности поведения участков дорожного движения"</t>
  </si>
  <si>
    <t>Мероприятия, направляем на повышение безопасности дорожного движения</t>
  </si>
  <si>
    <t>ИТОГО ПО ПРОГРАММЕ: МУНИЦИПАЛЬНАЯ ПРОГРАММА "РАЗВИТИЕ АВТОМОБИЛЬНЫХ ДОРОГ МУНИЦИПАЛЬНОГО ОБРАЗОВАНИЯ"</t>
  </si>
  <si>
    <t>МУНИЦИПАЛЬНАЯ ПРОГРАММА " ОБЕСПЕЧЕНИЕ УСТОЙЧИВОГО ФУНКЦИОНИРОВАНИЯ И РАЗВИТИЯ КОММУНАЛЬНОЙ ИНЖЕНЕРНОЙ ИНФРАСТРУКТУРЫ И ПОВЫШЕНИЕ ЭНЕРГОЭФФЕКТИВНОСТИ В МУНИЦИПАЛЬНОМ ОБРАЗОВАНИИ"</t>
  </si>
  <si>
    <t>Основное мероприятие " Организация газоснабжения"</t>
  </si>
  <si>
    <t>ИТОГО ПО ПРОГРАММЕ: 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ОБРАЗОВАНИЯ"</t>
  </si>
  <si>
    <t>МУНИЦИПАЛЬНАЯ ПРОГРАММА " БЛАГОУСТРОЙСТВО ТЕРРИТОРИИ МУНИЦИПАЛЬНОГО ОБРАЗОВАНИЯ"</t>
  </si>
  <si>
    <t>Уличное освещение</t>
  </si>
  <si>
    <t>3.1</t>
  </si>
  <si>
    <t>3.2</t>
  </si>
  <si>
    <t>Благоустройство и озеленение</t>
  </si>
  <si>
    <t>Прочие мероприятия по благоустройству</t>
  </si>
  <si>
    <t>"Основные мероприятие" Реализация мероприятий ФЦП "Устойчивое развитие сельских территорий " на 2014-2017годы и на период 2020 года(местный)</t>
  </si>
  <si>
    <t>ИТОГО ПО МУНИЦИПАЛЬНОЙ ПРОГРАММЕ: "БЛАГОУСТРОЙСТВО ТЕРРИТОРИИ МУНИЦИПАЛЬНОГО ОБРАЗОВАНИЯ"</t>
  </si>
  <si>
    <t>МУНИЦИПАЛЬНАЯ ПРОГРАММА " УСТОЙЧИВОЕ РАЗВИТИЕ В МУНИЦИПАЛЬНОГО ОБРАЗОВАНИЯ"</t>
  </si>
  <si>
    <t>Реализация областного закона от 14 декабря 2012года № 95-ОЗ "О содействии развитию на части территорий муниципальных образований Ленинградской области иных форм местного самоуправления"</t>
  </si>
  <si>
    <t>Реализация областного закона от 12 мая 2015года № 42-ОЗ " 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 (местный бюджет)</t>
  </si>
  <si>
    <t>ИТОГО ПО МУНИЦИПАЛЬНАЯ ПРОГРАММА " УСТОЙЧИВОЕ РАЗВИТИЕ В МУНИЦИПАЛЬНОГО ОБРАЗОВАНИЯ"</t>
  </si>
  <si>
    <t>МУНИЦИПАЛЬНАЯ ПРОГРАММА "РАЗВИТИЕ  КУЛЬТУРЫ И ФИЗИЧЕСКОЙ КУЛЬТУРЫ В МУНИЦИПАЛЬНОГО ОБРАЗОВАНИЯ"</t>
  </si>
  <si>
    <t>Проведение культурно-досуговых мероприятий</t>
  </si>
  <si>
    <t>Подпрограмма "Развитие физической культуры в муниципальном образовании"</t>
  </si>
  <si>
    <t>ИТОГО  ПО МУНИЦИПАЛЬНОЙ ПРОГРАММЕ "РАЗВИТИЕ  КУЛЬТУРЫ И ФИЗИЧЕСКОЙ КУЛЬТУРЫ В МУНИЦИПАЛЬНОГО ОБРАЗОВАНИЯ"</t>
  </si>
  <si>
    <t>МУНИЦИПАЛЬНАЯ ПРОГРАММА " ОБЕСПЕЧЕНИЕ КАЧЕСТВЕННЫМ ЖИЛЬЕМ ГРАЖДАН  НА ТЕРРИТОРИИ МУНИЦИПАЛЬНОГО ОБРАЗОВАНИЯ"</t>
  </si>
  <si>
    <t>ИТОГО  ПО МУНИЦИПАЛЬНАЯ ПРОГРАММА " ОБЕСПЕЧЕНИЕ КАЧЕСТВЕННЫМ ЖИЛЬЕМ ГРАЖДАН  НА ТЕРРИТОРИИ МУНИЦИПАЛЬНОГО ОБРАЗОВАНИЯ"</t>
  </si>
  <si>
    <t>Итого финансирование мероприятий фактическое по программе в сумме 0,0 тыс.рублей</t>
  </si>
  <si>
    <t>МУНИЦИПАЛЬНАЯ ПРОГРАММА "РАЗВИТИЕ МУНИЦИПАЛЬНОЙ СЛУЖБЫ МУНИЦИПАЛЬНОГО ОБРАЗОВАНИЯ"</t>
  </si>
  <si>
    <t>ИТОГО ПО МУНИЦИПАЛЬНОЙ ПРОГАММЕ "РАЗВИТИЕ МУНИЦИПАЛЬНОЙ СЛУЖБЫ МУНИЦИПАЛЬНОГО ОБРАЗОВАНИЯ"</t>
  </si>
  <si>
    <t>за 9 месяцев 2017г.</t>
  </si>
  <si>
    <t>Итого финансирование мероприятий фактическое по программе в сумме  115,00 тыс.рублей</t>
  </si>
  <si>
    <t>Итого финансирование мероприятий фактическое по программе в сумме 3505,9 тыс.рублей</t>
  </si>
  <si>
    <t>Итого финансирование мероприятий фактическое по программе в сумме  2370,70 тыс.рублей</t>
  </si>
  <si>
    <t>Итого финансирование мероприятий фактическое по программе в сумме 4562,50 тыс.рублей</t>
  </si>
  <si>
    <t>документация на экспертизе</t>
  </si>
  <si>
    <t>работы перенесены на 2018год</t>
  </si>
  <si>
    <t>Первая часть муниципального контракта исполнена, вторая чать на оплате.</t>
  </si>
  <si>
    <t>Договора заключены в 4 квартале 2017г.</t>
  </si>
  <si>
    <r>
      <t xml:space="preserve">Мероприятия по повышению надежности и энергетической эффективности в системах </t>
    </r>
    <r>
      <rPr>
        <b/>
        <sz val="11"/>
        <color theme="1"/>
        <rFont val="Calibri"/>
        <family val="1"/>
        <charset val="204"/>
        <scheme val="minor"/>
      </rPr>
      <t>теплоснабжения</t>
    </r>
  </si>
  <si>
    <r>
      <t>Мероприятия по повышению надежности и энергетической эффективности в системах</t>
    </r>
    <r>
      <rPr>
        <b/>
        <sz val="11"/>
        <color theme="1"/>
        <rFont val="Calibri"/>
        <family val="1"/>
        <charset val="204"/>
        <scheme val="minor"/>
      </rPr>
      <t xml:space="preserve"> водоснабжения</t>
    </r>
  </si>
  <si>
    <t xml:space="preserve">% </t>
  </si>
  <si>
    <t>Ремонт дороги от дома 2 по Новостроек к бане в п. Ромашки</t>
  </si>
  <si>
    <t>Ремонт проезда к дворовой территории дома 10 по ул. Новостроек п. Ромашки</t>
  </si>
  <si>
    <t>Ремонт подъезда от дома № 2 к дому № 4 по ул. Новостроек п. Ромашки</t>
  </si>
  <si>
    <t>Ремонт дворовой территории по ул. Ногирская д. № 6 п. Ромашки</t>
  </si>
  <si>
    <t>Ремонт проезда от дома № 9 до дома № 10 по ул. Новостроек п. Ромашки</t>
  </si>
  <si>
    <t>2.1</t>
  </si>
  <si>
    <t>выполнение запланировано до конца 2017 года</t>
  </si>
  <si>
    <t>2.2</t>
  </si>
  <si>
    <t>2.3</t>
  </si>
  <si>
    <t>2.4</t>
  </si>
  <si>
    <t>2.5</t>
  </si>
  <si>
    <t>2.6</t>
  </si>
  <si>
    <t xml:space="preserve">капитальный ремонт участка по ул. Школьная п. Саперное </t>
  </si>
  <si>
    <t xml:space="preserve"> Расчистка дорог от снега, грейдирование</t>
  </si>
  <si>
    <t>1.1.</t>
  </si>
  <si>
    <t xml:space="preserve"> технический надзор</t>
  </si>
  <si>
    <t>экспертиза проектно-сметной документации</t>
  </si>
  <si>
    <t xml:space="preserve">1.3. </t>
  </si>
  <si>
    <t>3</t>
  </si>
  <si>
    <t>ПИР п. Речное, Понтонное, Саперное, Суходолье</t>
  </si>
  <si>
    <t>Экспертиза ПИР п. Лосево, Лососево, Понтонное, Речное, Саперное, Суходолье</t>
  </si>
  <si>
    <t xml:space="preserve"> Историко-культурная экспертиза Лосево, Лососево</t>
  </si>
  <si>
    <t>1</t>
  </si>
  <si>
    <t>1,1</t>
  </si>
  <si>
    <t>1,2</t>
  </si>
  <si>
    <t>2</t>
  </si>
  <si>
    <t>2,1</t>
  </si>
  <si>
    <t>2,2</t>
  </si>
  <si>
    <t>2,3</t>
  </si>
  <si>
    <t>3,1</t>
  </si>
  <si>
    <t>Итого финансирование мероприятий фактическое по программе в сумме 982,9 тыс.рублей</t>
  </si>
  <si>
    <t>%</t>
  </si>
  <si>
    <t>Затраты на уличное освещение</t>
  </si>
  <si>
    <t>Текущий ремонт уличного освещения</t>
  </si>
  <si>
    <t>Сбор, транспортировка, размещение ТБО, выкашивание газонов, санитарная очистка, спил сухтх деревьев, закупка рассады, содержание клумб</t>
  </si>
  <si>
    <t>1,3</t>
  </si>
  <si>
    <t>3,7% исполнения,  работы  запланированы до конца 2017 года</t>
  </si>
  <si>
    <t>Приобретение и установка детского городка в п. Ромашки</t>
  </si>
  <si>
    <t>ремонт памятников</t>
  </si>
  <si>
    <t xml:space="preserve"> Ликвидация несанкционированных свалок</t>
  </si>
  <si>
    <t>Установка контейнерных площадок, ремонт и покраска</t>
  </si>
  <si>
    <t>Схема санитарной очистки, паспорта отходов, нормы накопления ТБО</t>
  </si>
  <si>
    <t xml:space="preserve"> Организация мест отдыха (пляжи)</t>
  </si>
  <si>
    <t>работы перенесены на 2018 год.</t>
  </si>
  <si>
    <t>Реконструкция уличного освещения по п. Новой Деревне</t>
  </si>
  <si>
    <t>Организация и обустройство места торговли п. Лосево</t>
  </si>
  <si>
    <t>Приобретение и замена  уличных фонарей на светодиодные фонари в п. Лосево ул. Новая</t>
  </si>
  <si>
    <t>Ремонт колодца в п. Шумилово</t>
  </si>
  <si>
    <t xml:space="preserve">Востановление профиля дороги п. Понтонное   </t>
  </si>
  <si>
    <t>Реконструкция уличного освещения в п. Ромашки по ул. Речная</t>
  </si>
  <si>
    <t xml:space="preserve">приобретение светильников светодиодных </t>
  </si>
  <si>
    <t>Проведение обследования территории на засоренность</t>
  </si>
  <si>
    <t>работы будут перенесены на 2018 год.</t>
  </si>
  <si>
    <t>4</t>
  </si>
  <si>
    <t>обучение по 44-ФЗ</t>
  </si>
  <si>
    <t>Проектирование инженерной и транспортной инфраструктуры двух массивов жилой застройки п. Ромашки (ПИР)</t>
  </si>
  <si>
    <t xml:space="preserve">обучение по управлению мун. имуществом </t>
  </si>
  <si>
    <t>обучение реализация авт. проекта "Формирование комфортной среды"</t>
  </si>
  <si>
    <t>Информация о ходе реализации муниципальных программы "РАЗВИТИЕ АВТОМОБИЛЬНЫХ ДОРОГ МУНИЦИПАЛЬНОГО ОБРАЗОВАНИЯ"</t>
  </si>
  <si>
    <t>Информация о ходе реализации муниципальных программы " ОБЕСПЕЧЕНИЕ УСТОЙЧИВОГО ФУНКЦИОНИРОВАНИЯ И РАЗВИТИЯ КОММУНАЛЬНОЙ ИНЖЕНЕРНОЙ ИНФРАСТРУКТУРЫ И ПОВЫШЕНИЕ ЭНЕРГОЭФФЕКТИВНОСТИ В МУНИЦИПАЛЬНОМ ОБРАЗОВАНИИ"</t>
  </si>
  <si>
    <t>Информация о ходе реализации муниципальных программы " БЛАГОУСТРОЙСТВО ТЕРРИТОРИИ МУНИЦИПАЛЬНОГО ОБРАЗОВАНИЯ"</t>
  </si>
  <si>
    <t>Информация о ходе реализации муниципальных программы " УСТОЙЧИВОЕ РАЗВИТИЕ В МУНИЦИПАЛЬНОГО ОБРАЗОВАНИЯ"</t>
  </si>
  <si>
    <t>Информация о ходе реализации муниципальных программы  "РАЗВИТИЕ МУНИЦИПАЛЬНОЙ СЛУЖБЫ МУНИЦИПАЛЬНОГО ОБРАЗОВАНИЯ"</t>
  </si>
  <si>
    <t>Информация о ходе реализации муниципальных программы " ОБЕСПЕЧЕНИЕ КАЧЕСТВЕННЫМ ЖИЛЬЕМ ГРАЖДАН  НА ТЕРРИТОРИИ МУНИЦИПАЛЬНОГО ОБРАЗОВАНИЯ"</t>
  </si>
  <si>
    <t>Информация о ходе реализации муниципальных программы "РАЗВИТИЕ  КУЛЬТУРЫ И ФИЗИЧЕСКОЙ КУЛЬТУРЫ В МУНИЦИПАЛЬНОГО ОБРАЗОВАНИЯ"</t>
  </si>
  <si>
    <t>Обеспечение деятельности муниципальных казенных учреждений</t>
  </si>
  <si>
    <t>Обеспечение деятельности творческого народного коллектива</t>
  </si>
  <si>
    <t>Создание благоприятных условий для развития физической культуры и спорта.</t>
  </si>
  <si>
    <t>Создание благоприятных условий для развития и модернизации библиотечного дела в муниципальном образовании</t>
  </si>
  <si>
    <t>Подпрограмма "Содержание существующей сети автомобильных дорог общего пользования"</t>
  </si>
  <si>
    <t>Подпрограмма "Повышение безопасности дорожного движения в муниципальном образовании"</t>
  </si>
  <si>
    <t>Подпрограмма "Энергосбережение и повышение энергетической эффективности"</t>
  </si>
  <si>
    <t>Основное мероприятие "Повышение надежности и энергетической эффективности в коммунальных системах"</t>
  </si>
  <si>
    <t>муниципальные контракты заключены работы выполняться</t>
  </si>
  <si>
    <t>муниципальные контракты заключены работы выполняются</t>
  </si>
  <si>
    <t>Подпрограмма "Газификация муниципального образования"</t>
  </si>
  <si>
    <t>Подпрограмма "Поддержка преобразований в жилищно-коммунальной сфере на территории муниципального образования в целях обеспечения бытового обслуживания населения, отвечающего стандартам качества бытового обслуживания"</t>
  </si>
  <si>
    <t>Субсидии юридическим лицам, оказывающим жилищно-коммунальные услуги на компенсацию части затрат при оказании услуг по тарифам не обеспечивающим возмещение издержек</t>
  </si>
  <si>
    <t>Основное мероприятие "Совершенствование системы благоустройства и санитарного содержания поселения"</t>
  </si>
  <si>
    <t>Комплексное благоустройство населённых пунктов</t>
  </si>
  <si>
    <t>Организация и содержание мест захоронения</t>
  </si>
  <si>
    <t>Основные мероприятие "Охрана окружающей среды"</t>
  </si>
  <si>
    <t>Подпрограмма" Создание условий для эффективного выполнения органами местного самоуправления своих полномочий"</t>
  </si>
  <si>
    <t>Восстановление профиля дороги п. Лососево ул. Верхняя Ключевая</t>
  </si>
  <si>
    <t>Восстановление профиля дороги п. Шумилово  ул. Круговая</t>
  </si>
  <si>
    <t>Спил аварийных деревьев лиственных пород в п. Суходолье по ул. Лесная и ул. Центральная</t>
  </si>
  <si>
    <t>Приобретение и установка хоккейной площадки в п. Саперное на ул. Школьная  у д. №5.</t>
  </si>
  <si>
    <t>Восстановление ливневой канализации в п. Суходолье по ул. Центральная  от дома №6 до ул. Лесная дома № 4</t>
  </si>
  <si>
    <t>Мощение пешеходной дорожки тротуарной плиткой от дома №1 до пешеходного перехода по ул.  Новостроек с установкой дорожного ограждения</t>
  </si>
  <si>
    <t>Мероприятие "По уничтожению борщевика Сосновского на территориях населенных пунктов муниципального образования"</t>
  </si>
  <si>
    <t>Оценка эффективности мероприятий</t>
  </si>
  <si>
    <t>Уничтожение борщевика Сосновского хим.-м методом</t>
  </si>
  <si>
    <t>Подпрограмма "Организация культурно-досуговой деятельности на территории муниципального образования"</t>
  </si>
  <si>
    <t>оплата коммунальных платежей запланирована до конца 2017 года.</t>
  </si>
  <si>
    <t>Подпрограмма "Сохранение и развитие народной культуры и самодеятельного творчества"</t>
  </si>
  <si>
    <t>Подпрограмма "Развитие и модернизация библиотечного дела в муниципального образования"</t>
  </si>
  <si>
    <t>обучение по пожарной безопасности (2 чел.)</t>
  </si>
  <si>
    <t xml:space="preserve">Отчет о  реализации муниципальных программ (подпрограмм)  в   МО Ромашкинское сельское поселение муниципального образования Приозерский муниципальный район Ленинградской области
За 9 месяцев 2017 года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</si>
</sst>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₽_-;\-* #,##0.00\ _₽_-;_-* &quot;-&quot;??\ _₽_-;_-@_-"/>
    <numFmt numFmtId="164" formatCode="#,##0.0_р_."/>
    <numFmt numFmtId="165" formatCode="#,##0.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1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6"/>
      <color theme="1"/>
      <name val="Times New Roman"/>
      <family val="1"/>
      <charset val="204"/>
    </font>
    <font>
      <sz val="16"/>
      <color theme="1"/>
      <name val="Calibri"/>
      <family val="2"/>
      <scheme val="minor"/>
    </font>
    <font>
      <u/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06">
    <xf numFmtId="0" fontId="0" fillId="0" borderId="0" xfId="0"/>
    <xf numFmtId="0" fontId="3" fillId="0" borderId="0" xfId="0" applyFont="1"/>
    <xf numFmtId="49" fontId="3" fillId="0" borderId="0" xfId="0" applyNumberFormat="1" applyFont="1" applyAlignment="1">
      <alignment horizontal="left" wrapText="1"/>
    </xf>
    <xf numFmtId="0" fontId="3" fillId="0" borderId="0" xfId="0" applyFont="1" applyAlignment="1">
      <alignment horizontal="center" vertical="center"/>
    </xf>
    <xf numFmtId="43" fontId="3" fillId="0" borderId="0" xfId="0" applyNumberFormat="1" applyFont="1"/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3" fillId="0" borderId="0" xfId="0" applyFont="1" applyAlignment="1">
      <alignment horizontal="center"/>
    </xf>
    <xf numFmtId="49" fontId="8" fillId="0" borderId="12" xfId="0" applyNumberFormat="1" applyFont="1" applyBorder="1" applyAlignment="1">
      <alignment horizontal="left" vertical="center" wrapText="1"/>
    </xf>
    <xf numFmtId="49" fontId="10" fillId="0" borderId="12" xfId="0" applyNumberFormat="1" applyFont="1" applyBorder="1" applyAlignment="1">
      <alignment horizontal="left" vertical="center" wrapText="1"/>
    </xf>
    <xf numFmtId="164" fontId="10" fillId="0" borderId="1" xfId="0" applyNumberFormat="1" applyFont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left" vertical="top" wrapText="1"/>
    </xf>
    <xf numFmtId="165" fontId="3" fillId="0" borderId="0" xfId="0" applyNumberFormat="1" applyFont="1"/>
    <xf numFmtId="0" fontId="8" fillId="0" borderId="9" xfId="0" applyFont="1" applyBorder="1" applyAlignment="1">
      <alignment horizontal="left" vertical="center" wrapText="1"/>
    </xf>
    <xf numFmtId="43" fontId="8" fillId="0" borderId="10" xfId="0" applyNumberFormat="1" applyFont="1" applyBorder="1" applyAlignment="1">
      <alignment horizontal="left" vertical="center" wrapText="1"/>
    </xf>
    <xf numFmtId="164" fontId="12" fillId="0" borderId="1" xfId="0" applyNumberFormat="1" applyFont="1" applyBorder="1" applyAlignment="1">
      <alignment horizontal="center" vertical="center" wrapText="1"/>
    </xf>
    <xf numFmtId="0" fontId="8" fillId="0" borderId="8" xfId="0" applyFont="1" applyBorder="1" applyAlignment="1">
      <alignment vertical="top" wrapText="1"/>
    </xf>
    <xf numFmtId="0" fontId="8" fillId="0" borderId="9" xfId="0" applyFont="1" applyBorder="1" applyAlignment="1">
      <alignment vertical="top" wrapText="1"/>
    </xf>
    <xf numFmtId="43" fontId="8" fillId="0" borderId="8" xfId="0" applyNumberFormat="1" applyFont="1" applyBorder="1" applyAlignment="1">
      <alignment horizontal="center" vertical="center" wrapText="1"/>
    </xf>
    <xf numFmtId="43" fontId="8" fillId="0" borderId="9" xfId="0" applyNumberFormat="1" applyFont="1" applyBorder="1" applyAlignment="1">
      <alignment horizontal="center" vertical="center" wrapText="1"/>
    </xf>
    <xf numFmtId="43" fontId="8" fillId="0" borderId="10" xfId="0" applyNumberFormat="1" applyFont="1" applyBorder="1" applyAlignment="1">
      <alignment vertical="center" wrapText="1"/>
    </xf>
    <xf numFmtId="0" fontId="8" fillId="0" borderId="10" xfId="0" applyFont="1" applyBorder="1" applyAlignment="1">
      <alignment vertical="top" wrapText="1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vertical="center"/>
    </xf>
    <xf numFmtId="43" fontId="8" fillId="0" borderId="10" xfId="0" applyNumberFormat="1" applyFont="1" applyBorder="1" applyAlignment="1">
      <alignment vertical="top" wrapText="1"/>
    </xf>
    <xf numFmtId="165" fontId="10" fillId="0" borderId="1" xfId="0" applyNumberFormat="1" applyFont="1" applyBorder="1" applyAlignment="1">
      <alignment horizontal="center" vertical="center" wrapText="1"/>
    </xf>
    <xf numFmtId="43" fontId="8" fillId="0" borderId="8" xfId="0" applyNumberFormat="1" applyFont="1" applyBorder="1" applyAlignment="1">
      <alignment horizontal="center" vertical="center"/>
    </xf>
    <xf numFmtId="165" fontId="8" fillId="0" borderId="1" xfId="0" applyNumberFormat="1" applyFont="1" applyBorder="1" applyAlignment="1">
      <alignment horizontal="center" vertical="center" wrapText="1"/>
    </xf>
    <xf numFmtId="0" fontId="8" fillId="0" borderId="9" xfId="0" applyFont="1" applyBorder="1" applyAlignment="1">
      <alignment vertical="top"/>
    </xf>
    <xf numFmtId="43" fontId="8" fillId="0" borderId="10" xfId="0" applyNumberFormat="1" applyFont="1" applyBorder="1" applyAlignment="1">
      <alignment horizontal="left" vertical="top" wrapText="1"/>
    </xf>
    <xf numFmtId="43" fontId="10" fillId="0" borderId="8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top" wrapText="1"/>
    </xf>
    <xf numFmtId="49" fontId="10" fillId="0" borderId="1" xfId="0" applyNumberFormat="1" applyFont="1" applyBorder="1" applyAlignment="1">
      <alignment horizontal="left" vertical="center" wrapText="1"/>
    </xf>
    <xf numFmtId="0" fontId="8" fillId="0" borderId="9" xfId="0" applyFont="1" applyBorder="1" applyAlignment="1">
      <alignment horizontal="center" vertical="center" wrapText="1"/>
    </xf>
    <xf numFmtId="49" fontId="10" fillId="0" borderId="5" xfId="0" applyNumberFormat="1" applyFont="1" applyBorder="1" applyAlignment="1">
      <alignment horizontal="left" vertical="center" wrapText="1"/>
    </xf>
    <xf numFmtId="165" fontId="1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49" fontId="8" fillId="0" borderId="11" xfId="0" applyNumberFormat="1" applyFont="1" applyBorder="1" applyAlignment="1">
      <alignment horizontal="left" vertical="center" wrapText="1"/>
    </xf>
    <xf numFmtId="49" fontId="8" fillId="0" borderId="12" xfId="0" applyNumberFormat="1" applyFont="1" applyBorder="1" applyAlignment="1">
      <alignment horizontal="left" vertical="center" wrapText="1"/>
    </xf>
    <xf numFmtId="0" fontId="8" fillId="0" borderId="8" xfId="0" applyFont="1" applyBorder="1" applyAlignment="1">
      <alignment horizontal="left" vertical="top" wrapText="1"/>
    </xf>
    <xf numFmtId="0" fontId="8" fillId="0" borderId="9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left" vertical="top" wrapText="1"/>
    </xf>
    <xf numFmtId="0" fontId="10" fillId="0" borderId="8" xfId="0" applyFont="1" applyBorder="1" applyAlignment="1">
      <alignment horizontal="left" vertical="top" wrapText="1"/>
    </xf>
    <xf numFmtId="0" fontId="8" fillId="0" borderId="8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left" vertical="center" wrapText="1"/>
    </xf>
    <xf numFmtId="0" fontId="10" fillId="0" borderId="9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10" fillId="0" borderId="9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left" vertical="top" wrapText="1"/>
    </xf>
    <xf numFmtId="43" fontId="8" fillId="0" borderId="4" xfId="0" applyNumberFormat="1" applyFont="1" applyBorder="1" applyAlignment="1">
      <alignment horizontal="center" vertical="center" wrapText="1"/>
    </xf>
    <xf numFmtId="43" fontId="8" fillId="0" borderId="13" xfId="0" applyNumberFormat="1" applyFont="1" applyBorder="1" applyAlignment="1">
      <alignment horizontal="center" vertical="center" wrapText="1"/>
    </xf>
    <xf numFmtId="43" fontId="8" fillId="0" borderId="7" xfId="0" applyNumberFormat="1" applyFont="1" applyBorder="1" applyAlignment="1">
      <alignment horizontal="center" vertical="center" wrapText="1"/>
    </xf>
    <xf numFmtId="0" fontId="13" fillId="0" borderId="8" xfId="0" applyFont="1" applyBorder="1" applyAlignment="1">
      <alignment horizontal="left" vertical="center" wrapText="1"/>
    </xf>
    <xf numFmtId="0" fontId="13" fillId="0" borderId="9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center" vertical="top" wrapText="1"/>
    </xf>
    <xf numFmtId="0" fontId="8" fillId="0" borderId="9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11" fillId="0" borderId="8" xfId="0" applyFont="1" applyBorder="1" applyAlignment="1">
      <alignment horizontal="left" vertical="center" wrapText="1"/>
    </xf>
    <xf numFmtId="0" fontId="13" fillId="0" borderId="8" xfId="0" applyFont="1" applyBorder="1" applyAlignment="1">
      <alignment horizontal="left" vertical="top" wrapText="1"/>
    </xf>
    <xf numFmtId="0" fontId="11" fillId="0" borderId="9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49" fontId="10" fillId="0" borderId="8" xfId="0" applyNumberFormat="1" applyFont="1" applyBorder="1" applyAlignment="1">
      <alignment horizontal="left" vertical="top" wrapText="1"/>
    </xf>
    <xf numFmtId="49" fontId="10" fillId="0" borderId="9" xfId="0" applyNumberFormat="1" applyFont="1" applyBorder="1" applyAlignment="1">
      <alignment horizontal="left" vertical="top" wrapText="1"/>
    </xf>
    <xf numFmtId="49" fontId="10" fillId="0" borderId="10" xfId="0" applyNumberFormat="1" applyFont="1" applyBorder="1" applyAlignment="1">
      <alignment horizontal="left" vertical="top" wrapText="1"/>
    </xf>
    <xf numFmtId="49" fontId="10" fillId="0" borderId="8" xfId="0" applyNumberFormat="1" applyFont="1" applyBorder="1" applyAlignment="1">
      <alignment horizontal="left" vertical="center" wrapText="1"/>
    </xf>
    <xf numFmtId="49" fontId="10" fillId="0" borderId="9" xfId="0" applyNumberFormat="1" applyFont="1" applyBorder="1" applyAlignment="1">
      <alignment horizontal="left" vertical="center" wrapText="1"/>
    </xf>
    <xf numFmtId="49" fontId="10" fillId="0" borderId="10" xfId="0" applyNumberFormat="1" applyFont="1" applyBorder="1" applyAlignment="1">
      <alignment horizontal="left" vertical="center" wrapText="1"/>
    </xf>
    <xf numFmtId="49" fontId="11" fillId="0" borderId="8" xfId="0" applyNumberFormat="1" applyFont="1" applyBorder="1" applyAlignment="1">
      <alignment horizontal="left" vertical="center" wrapText="1"/>
    </xf>
    <xf numFmtId="49" fontId="11" fillId="0" borderId="8" xfId="0" applyNumberFormat="1" applyFont="1" applyBorder="1" applyAlignment="1">
      <alignment horizontal="left"/>
    </xf>
    <xf numFmtId="49" fontId="10" fillId="0" borderId="9" xfId="0" applyNumberFormat="1" applyFont="1" applyBorder="1" applyAlignment="1">
      <alignment horizontal="left"/>
    </xf>
    <xf numFmtId="49" fontId="10" fillId="0" borderId="10" xfId="0" applyNumberFormat="1" applyFont="1" applyBorder="1" applyAlignment="1">
      <alignment horizontal="left"/>
    </xf>
    <xf numFmtId="49" fontId="11" fillId="0" borderId="9" xfId="0" applyNumberFormat="1" applyFont="1" applyBorder="1" applyAlignment="1">
      <alignment horizontal="left" vertical="center" wrapText="1"/>
    </xf>
    <xf numFmtId="49" fontId="11" fillId="0" borderId="10" xfId="0" applyNumberFormat="1" applyFont="1" applyBorder="1" applyAlignment="1">
      <alignment horizontal="left" vertical="center" wrapText="1"/>
    </xf>
    <xf numFmtId="49" fontId="11" fillId="0" borderId="8" xfId="0" applyNumberFormat="1" applyFont="1" applyBorder="1" applyAlignment="1">
      <alignment horizontal="center" vertical="center" wrapText="1"/>
    </xf>
    <xf numFmtId="49" fontId="11" fillId="0" borderId="9" xfId="0" applyNumberFormat="1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49" fontId="14" fillId="0" borderId="8" xfId="0" applyNumberFormat="1" applyFont="1" applyBorder="1" applyAlignment="1">
      <alignment horizontal="center" vertical="center" wrapText="1"/>
    </xf>
    <xf numFmtId="49" fontId="14" fillId="0" borderId="9" xfId="0" applyNumberFormat="1" applyFont="1" applyBorder="1" applyAlignment="1">
      <alignment horizontal="center" vertical="center" wrapText="1"/>
    </xf>
    <xf numFmtId="49" fontId="14" fillId="0" borderId="10" xfId="0" applyNumberFormat="1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49" fontId="7" fillId="0" borderId="8" xfId="0" applyNumberFormat="1" applyFont="1" applyBorder="1" applyAlignment="1">
      <alignment horizontal="center" vertical="center" wrapText="1"/>
    </xf>
    <xf numFmtId="49" fontId="7" fillId="0" borderId="9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7"/>
  <sheetViews>
    <sheetView tabSelected="1" workbookViewId="0">
      <selection activeCell="A2" sqref="A2:K2"/>
    </sheetView>
  </sheetViews>
  <sheetFormatPr defaultRowHeight="15" x14ac:dyDescent="0.25"/>
  <cols>
    <col min="1" max="1" width="6.7109375" style="2" customWidth="1"/>
    <col min="2" max="4" width="9.140625" style="1"/>
    <col min="5" max="5" width="9.140625" style="1" customWidth="1"/>
    <col min="6" max="6" width="24.140625" style="1" customWidth="1"/>
    <col min="7" max="7" width="12.28515625" style="1" customWidth="1"/>
    <col min="8" max="8" width="11.5703125" style="1" customWidth="1"/>
    <col min="9" max="9" width="9.85546875" style="3" customWidth="1"/>
    <col min="10" max="10" width="3.42578125" style="1" customWidth="1"/>
    <col min="11" max="11" width="43.28515625" style="4" customWidth="1"/>
    <col min="12" max="16384" width="9.140625" style="1"/>
  </cols>
  <sheetData>
    <row r="1" spans="1:13" ht="28.5" customHeight="1" x14ac:dyDescent="0.25">
      <c r="A1" s="39"/>
      <c r="B1" s="40"/>
      <c r="C1" s="40"/>
      <c r="D1" s="40"/>
      <c r="E1" s="40"/>
      <c r="F1" s="40"/>
      <c r="G1" s="40"/>
      <c r="H1" s="40"/>
      <c r="I1" s="40"/>
      <c r="J1" s="40"/>
      <c r="K1" s="40"/>
    </row>
    <row r="2" spans="1:13" ht="60.75" customHeight="1" x14ac:dyDescent="0.35">
      <c r="A2" s="41" t="s">
        <v>152</v>
      </c>
      <c r="B2" s="42"/>
      <c r="C2" s="42"/>
      <c r="D2" s="42"/>
      <c r="E2" s="42"/>
      <c r="F2" s="42"/>
      <c r="G2" s="42"/>
      <c r="H2" s="42"/>
      <c r="I2" s="42"/>
      <c r="J2" s="42"/>
      <c r="K2" s="42"/>
    </row>
    <row r="3" spans="1:13" ht="15" customHeight="1" x14ac:dyDescent="0.25">
      <c r="A3" s="105" t="s">
        <v>0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</row>
    <row r="5" spans="1:13" ht="15" customHeight="1" x14ac:dyDescent="0.25">
      <c r="A5" s="104" t="s">
        <v>43</v>
      </c>
      <c r="B5" s="104"/>
      <c r="C5" s="104"/>
      <c r="D5" s="104"/>
      <c r="E5" s="104"/>
      <c r="F5" s="104"/>
      <c r="G5" s="104"/>
      <c r="H5" s="104"/>
      <c r="I5" s="104"/>
      <c r="J5" s="104"/>
      <c r="K5" s="104"/>
    </row>
    <row r="6" spans="1:13" ht="8.25" customHeight="1" x14ac:dyDescent="0.25"/>
    <row r="7" spans="1:13" ht="94.5" customHeight="1" x14ac:dyDescent="0.25">
      <c r="A7" s="51" t="s">
        <v>1</v>
      </c>
      <c r="B7" s="43" t="s">
        <v>2</v>
      </c>
      <c r="C7" s="44"/>
      <c r="D7" s="44"/>
      <c r="E7" s="44"/>
      <c r="F7" s="45"/>
      <c r="G7" s="49" t="s">
        <v>3</v>
      </c>
      <c r="H7" s="50"/>
      <c r="I7" s="43" t="s">
        <v>6</v>
      </c>
      <c r="J7" s="44"/>
      <c r="K7" s="45"/>
    </row>
    <row r="8" spans="1:13" ht="45" customHeight="1" x14ac:dyDescent="0.25">
      <c r="A8" s="52"/>
      <c r="B8" s="46"/>
      <c r="C8" s="47"/>
      <c r="D8" s="47"/>
      <c r="E8" s="47"/>
      <c r="F8" s="48"/>
      <c r="G8" s="5" t="s">
        <v>4</v>
      </c>
      <c r="H8" s="6" t="s">
        <v>5</v>
      </c>
      <c r="I8" s="46"/>
      <c r="J8" s="47"/>
      <c r="K8" s="48"/>
      <c r="M8" s="7"/>
    </row>
    <row r="9" spans="1:13" ht="15" customHeight="1" x14ac:dyDescent="0.25">
      <c r="A9" s="8" t="s">
        <v>7</v>
      </c>
      <c r="B9" s="49" t="s">
        <v>8</v>
      </c>
      <c r="C9" s="60"/>
      <c r="D9" s="60"/>
      <c r="E9" s="60"/>
      <c r="F9" s="50"/>
      <c r="G9" s="5" t="s">
        <v>10</v>
      </c>
      <c r="H9" s="5" t="s">
        <v>9</v>
      </c>
      <c r="I9" s="49" t="s">
        <v>11</v>
      </c>
      <c r="J9" s="60"/>
      <c r="K9" s="50"/>
      <c r="M9" s="7"/>
    </row>
    <row r="10" spans="1:13" ht="43.5" customHeight="1" x14ac:dyDescent="0.25">
      <c r="A10" s="101" t="s">
        <v>113</v>
      </c>
      <c r="B10" s="102"/>
      <c r="C10" s="102"/>
      <c r="D10" s="102"/>
      <c r="E10" s="102"/>
      <c r="F10" s="102"/>
      <c r="G10" s="102"/>
      <c r="H10" s="102"/>
      <c r="I10" s="102"/>
      <c r="J10" s="102"/>
      <c r="K10" s="103"/>
      <c r="M10" s="7"/>
    </row>
    <row r="11" spans="1:13" ht="49.5" customHeight="1" x14ac:dyDescent="0.25">
      <c r="A11" s="9"/>
      <c r="B11" s="61" t="s">
        <v>12</v>
      </c>
      <c r="C11" s="62"/>
      <c r="D11" s="62"/>
      <c r="E11" s="62"/>
      <c r="F11" s="63"/>
      <c r="G11" s="10">
        <v>3664.9</v>
      </c>
      <c r="H11" s="10">
        <f>H12+H25</f>
        <v>115</v>
      </c>
      <c r="I11" s="49" t="s">
        <v>91</v>
      </c>
      <c r="J11" s="60"/>
      <c r="K11" s="50"/>
      <c r="M11" s="7"/>
    </row>
    <row r="12" spans="1:13" ht="30" customHeight="1" x14ac:dyDescent="0.25">
      <c r="A12" s="9"/>
      <c r="B12" s="56" t="s">
        <v>124</v>
      </c>
      <c r="C12" s="64"/>
      <c r="D12" s="64"/>
      <c r="E12" s="64"/>
      <c r="F12" s="65"/>
      <c r="G12" s="11">
        <v>3564.9</v>
      </c>
      <c r="H12" s="11">
        <v>115</v>
      </c>
      <c r="I12" s="49"/>
      <c r="J12" s="60"/>
      <c r="K12" s="50"/>
      <c r="M12" s="7"/>
    </row>
    <row r="13" spans="1:13" ht="20.25" hidden="1" customHeight="1" x14ac:dyDescent="0.25">
      <c r="A13" s="9"/>
      <c r="B13" s="53"/>
      <c r="C13" s="54"/>
      <c r="D13" s="54"/>
      <c r="E13" s="54"/>
      <c r="F13" s="55"/>
      <c r="G13" s="12">
        <v>0</v>
      </c>
      <c r="H13" s="12">
        <v>0</v>
      </c>
      <c r="I13" s="53"/>
      <c r="J13" s="54"/>
      <c r="K13" s="55"/>
      <c r="M13" s="7"/>
    </row>
    <row r="14" spans="1:13" ht="21.75" customHeight="1" x14ac:dyDescent="0.25">
      <c r="A14" s="9">
        <v>1</v>
      </c>
      <c r="B14" s="53" t="s">
        <v>13</v>
      </c>
      <c r="C14" s="64"/>
      <c r="D14" s="64"/>
      <c r="E14" s="64"/>
      <c r="F14" s="65"/>
      <c r="G14" s="12">
        <v>600</v>
      </c>
      <c r="H14" s="12">
        <v>115</v>
      </c>
      <c r="I14" s="53"/>
      <c r="J14" s="54"/>
      <c r="K14" s="55"/>
      <c r="M14" s="7"/>
    </row>
    <row r="15" spans="1:13" ht="21.75" customHeight="1" x14ac:dyDescent="0.25">
      <c r="A15" s="9" t="s">
        <v>69</v>
      </c>
      <c r="B15" s="53" t="s">
        <v>68</v>
      </c>
      <c r="C15" s="64"/>
      <c r="D15" s="64"/>
      <c r="E15" s="64"/>
      <c r="F15" s="65"/>
      <c r="G15" s="12">
        <v>500</v>
      </c>
      <c r="H15" s="12">
        <v>100</v>
      </c>
      <c r="I15" s="13">
        <f>H15*100/G15</f>
        <v>20</v>
      </c>
      <c r="J15" s="14" t="s">
        <v>54</v>
      </c>
      <c r="K15" s="66" t="s">
        <v>61</v>
      </c>
      <c r="M15" s="7"/>
    </row>
    <row r="16" spans="1:13" ht="21.75" customHeight="1" x14ac:dyDescent="0.25">
      <c r="A16" s="9" t="s">
        <v>15</v>
      </c>
      <c r="B16" s="53" t="s">
        <v>70</v>
      </c>
      <c r="C16" s="64"/>
      <c r="D16" s="64"/>
      <c r="E16" s="64"/>
      <c r="F16" s="65"/>
      <c r="G16" s="12">
        <v>50</v>
      </c>
      <c r="H16" s="12"/>
      <c r="I16" s="13">
        <f t="shared" ref="I16:I17" si="0">H16*100/G16</f>
        <v>0</v>
      </c>
      <c r="J16" s="14"/>
      <c r="K16" s="67"/>
      <c r="M16" s="7"/>
    </row>
    <row r="17" spans="1:13" ht="21.75" customHeight="1" x14ac:dyDescent="0.25">
      <c r="A17" s="9" t="s">
        <v>72</v>
      </c>
      <c r="B17" s="53" t="s">
        <v>71</v>
      </c>
      <c r="C17" s="64"/>
      <c r="D17" s="64"/>
      <c r="E17" s="64"/>
      <c r="F17" s="65"/>
      <c r="G17" s="12">
        <v>50</v>
      </c>
      <c r="H17" s="12">
        <v>15</v>
      </c>
      <c r="I17" s="13">
        <f t="shared" si="0"/>
        <v>30</v>
      </c>
      <c r="J17" s="14" t="s">
        <v>54</v>
      </c>
      <c r="K17" s="68"/>
      <c r="M17" s="7"/>
    </row>
    <row r="18" spans="1:13" ht="45.75" customHeight="1" x14ac:dyDescent="0.25">
      <c r="A18" s="9">
        <v>2</v>
      </c>
      <c r="B18" s="53" t="s">
        <v>14</v>
      </c>
      <c r="C18" s="54"/>
      <c r="D18" s="54"/>
      <c r="E18" s="54"/>
      <c r="F18" s="55"/>
      <c r="G18" s="12">
        <v>2222.4</v>
      </c>
      <c r="H18" s="12">
        <v>0</v>
      </c>
      <c r="I18" s="57"/>
      <c r="J18" s="58"/>
      <c r="K18" s="59"/>
      <c r="M18" s="7"/>
    </row>
    <row r="19" spans="1:13" ht="26.25" customHeight="1" x14ac:dyDescent="0.25">
      <c r="A19" s="9" t="s">
        <v>60</v>
      </c>
      <c r="B19" s="53" t="s">
        <v>55</v>
      </c>
      <c r="C19" s="54"/>
      <c r="D19" s="54"/>
      <c r="E19" s="54"/>
      <c r="F19" s="55"/>
      <c r="G19" s="12">
        <f>441.6+300.9</f>
        <v>742.5</v>
      </c>
      <c r="H19" s="12">
        <v>0</v>
      </c>
      <c r="I19" s="13"/>
      <c r="J19" s="16"/>
      <c r="K19" s="17" t="s">
        <v>48</v>
      </c>
      <c r="M19" s="7"/>
    </row>
    <row r="20" spans="1:13" ht="33.75" customHeight="1" x14ac:dyDescent="0.25">
      <c r="A20" s="9" t="s">
        <v>62</v>
      </c>
      <c r="B20" s="53" t="s">
        <v>56</v>
      </c>
      <c r="C20" s="54"/>
      <c r="D20" s="54"/>
      <c r="E20" s="54"/>
      <c r="F20" s="55"/>
      <c r="G20" s="12">
        <v>128.69999999999999</v>
      </c>
      <c r="H20" s="12">
        <v>0</v>
      </c>
      <c r="I20" s="13"/>
      <c r="J20" s="16"/>
      <c r="K20" s="17" t="s">
        <v>107</v>
      </c>
      <c r="M20" s="7"/>
    </row>
    <row r="21" spans="1:13" ht="38.25" customHeight="1" x14ac:dyDescent="0.25">
      <c r="A21" s="9" t="s">
        <v>63</v>
      </c>
      <c r="B21" s="53" t="s">
        <v>57</v>
      </c>
      <c r="C21" s="54"/>
      <c r="D21" s="54"/>
      <c r="E21" s="54"/>
      <c r="F21" s="55"/>
      <c r="G21" s="12">
        <v>230.3</v>
      </c>
      <c r="H21" s="12">
        <v>0</v>
      </c>
      <c r="I21" s="13"/>
      <c r="J21" s="16"/>
      <c r="K21" s="17" t="s">
        <v>107</v>
      </c>
      <c r="M21" s="7"/>
    </row>
    <row r="22" spans="1:13" ht="37.5" customHeight="1" x14ac:dyDescent="0.25">
      <c r="A22" s="9" t="s">
        <v>64</v>
      </c>
      <c r="B22" s="53" t="s">
        <v>58</v>
      </c>
      <c r="C22" s="54"/>
      <c r="D22" s="54"/>
      <c r="E22" s="54"/>
      <c r="F22" s="55"/>
      <c r="G22" s="12">
        <v>145.4</v>
      </c>
      <c r="H22" s="12">
        <v>0</v>
      </c>
      <c r="I22" s="13"/>
      <c r="J22" s="16"/>
      <c r="K22" s="17" t="s">
        <v>107</v>
      </c>
      <c r="M22" s="7"/>
    </row>
    <row r="23" spans="1:13" ht="45.75" customHeight="1" x14ac:dyDescent="0.25">
      <c r="A23" s="9" t="s">
        <v>65</v>
      </c>
      <c r="B23" s="53" t="s">
        <v>59</v>
      </c>
      <c r="C23" s="54"/>
      <c r="D23" s="54"/>
      <c r="E23" s="54"/>
      <c r="F23" s="55"/>
      <c r="G23" s="12">
        <v>120</v>
      </c>
      <c r="H23" s="12">
        <v>0</v>
      </c>
      <c r="I23" s="13"/>
      <c r="J23" s="16"/>
      <c r="K23" s="17" t="s">
        <v>107</v>
      </c>
      <c r="M23" s="7"/>
    </row>
    <row r="24" spans="1:13" ht="19.5" customHeight="1" x14ac:dyDescent="0.25">
      <c r="A24" s="9" t="s">
        <v>66</v>
      </c>
      <c r="B24" s="53" t="s">
        <v>67</v>
      </c>
      <c r="C24" s="54"/>
      <c r="D24" s="54"/>
      <c r="E24" s="54"/>
      <c r="F24" s="55"/>
      <c r="G24" s="12">
        <v>1366.9</v>
      </c>
      <c r="H24" s="12">
        <v>0</v>
      </c>
      <c r="I24" s="13"/>
      <c r="J24" s="16"/>
      <c r="K24" s="17" t="s">
        <v>107</v>
      </c>
      <c r="M24" s="7"/>
    </row>
    <row r="25" spans="1:13" ht="30.75" customHeight="1" x14ac:dyDescent="0.25">
      <c r="A25" s="9" t="s">
        <v>73</v>
      </c>
      <c r="B25" s="56" t="s">
        <v>125</v>
      </c>
      <c r="C25" s="64"/>
      <c r="D25" s="64"/>
      <c r="E25" s="64"/>
      <c r="F25" s="65"/>
      <c r="G25" s="18">
        <v>100</v>
      </c>
      <c r="H25" s="18">
        <v>0</v>
      </c>
      <c r="I25" s="19"/>
      <c r="J25" s="20"/>
      <c r="K25" s="17" t="s">
        <v>107</v>
      </c>
      <c r="M25" s="7"/>
    </row>
    <row r="26" spans="1:13" ht="30.75" customHeight="1" x14ac:dyDescent="0.25">
      <c r="A26" s="9" t="s">
        <v>24</v>
      </c>
      <c r="B26" s="53" t="s">
        <v>16</v>
      </c>
      <c r="C26" s="54"/>
      <c r="D26" s="54"/>
      <c r="E26" s="54"/>
      <c r="F26" s="55"/>
      <c r="G26" s="12">
        <v>100</v>
      </c>
      <c r="H26" s="12">
        <v>0</v>
      </c>
      <c r="I26" s="19"/>
      <c r="J26" s="20"/>
      <c r="K26" s="17" t="s">
        <v>107</v>
      </c>
      <c r="M26" s="7"/>
    </row>
    <row r="27" spans="1:13" ht="30.75" customHeight="1" x14ac:dyDescent="0.25">
      <c r="A27" s="9" t="s">
        <v>25</v>
      </c>
      <c r="B27" s="53" t="s">
        <v>17</v>
      </c>
      <c r="C27" s="54"/>
      <c r="D27" s="54"/>
      <c r="E27" s="54"/>
      <c r="F27" s="55"/>
      <c r="G27" s="12">
        <v>100</v>
      </c>
      <c r="H27" s="12">
        <v>0</v>
      </c>
      <c r="I27" s="19"/>
      <c r="J27" s="20"/>
      <c r="K27" s="17" t="s">
        <v>107</v>
      </c>
      <c r="M27" s="7"/>
    </row>
    <row r="28" spans="1:13" ht="30.75" customHeight="1" x14ac:dyDescent="0.25">
      <c r="A28" s="76" t="s">
        <v>18</v>
      </c>
      <c r="B28" s="64"/>
      <c r="C28" s="64"/>
      <c r="D28" s="64"/>
      <c r="E28" s="64"/>
      <c r="F28" s="65"/>
      <c r="G28" s="10">
        <v>3664.9</v>
      </c>
      <c r="H28" s="10">
        <v>115</v>
      </c>
      <c r="I28" s="19"/>
      <c r="J28" s="20"/>
      <c r="K28" s="17" t="s">
        <v>107</v>
      </c>
      <c r="M28" s="7"/>
    </row>
    <row r="29" spans="1:13" ht="19.5" customHeight="1" x14ac:dyDescent="0.25">
      <c r="A29" s="75" t="s">
        <v>44</v>
      </c>
      <c r="B29" s="77"/>
      <c r="C29" s="77"/>
      <c r="D29" s="77"/>
      <c r="E29" s="77"/>
      <c r="F29" s="77"/>
      <c r="G29" s="77"/>
      <c r="H29" s="77"/>
      <c r="I29" s="77"/>
      <c r="J29" s="77"/>
      <c r="K29" s="78"/>
      <c r="M29" s="7"/>
    </row>
    <row r="30" spans="1:13" ht="72" customHeight="1" x14ac:dyDescent="0.25">
      <c r="A30" s="79" t="s">
        <v>114</v>
      </c>
      <c r="B30" s="80"/>
      <c r="C30" s="80"/>
      <c r="D30" s="80"/>
      <c r="E30" s="80"/>
      <c r="F30" s="80"/>
      <c r="G30" s="80"/>
      <c r="H30" s="80"/>
      <c r="I30" s="80"/>
      <c r="J30" s="80"/>
      <c r="K30" s="81"/>
      <c r="M30" s="7"/>
    </row>
    <row r="31" spans="1:13" ht="87" customHeight="1" x14ac:dyDescent="0.25">
      <c r="A31" s="9"/>
      <c r="B31" s="56" t="s">
        <v>19</v>
      </c>
      <c r="C31" s="54"/>
      <c r="D31" s="54"/>
      <c r="E31" s="54"/>
      <c r="F31" s="55"/>
      <c r="G31" s="10">
        <f>G32+G36+G41</f>
        <v>2842.9</v>
      </c>
      <c r="H31" s="10">
        <f>H32+H36+H41</f>
        <v>982.90000000000009</v>
      </c>
      <c r="I31" s="21">
        <f>H31*100/G31</f>
        <v>34.573850645467658</v>
      </c>
      <c r="J31" s="22" t="s">
        <v>86</v>
      </c>
      <c r="K31" s="23" t="s">
        <v>61</v>
      </c>
      <c r="M31" s="7"/>
    </row>
    <row r="32" spans="1:13" ht="30.75" customHeight="1" x14ac:dyDescent="0.25">
      <c r="A32" s="9" t="s">
        <v>77</v>
      </c>
      <c r="B32" s="56" t="s">
        <v>126</v>
      </c>
      <c r="C32" s="54"/>
      <c r="D32" s="54"/>
      <c r="E32" s="54"/>
      <c r="F32" s="55"/>
      <c r="G32" s="10">
        <v>1688</v>
      </c>
      <c r="H32" s="10">
        <f>H34+H35</f>
        <v>645.20000000000005</v>
      </c>
      <c r="I32" s="21">
        <f>H32*100/G32</f>
        <v>38.222748815165879</v>
      </c>
      <c r="J32" s="22" t="s">
        <v>86</v>
      </c>
      <c r="K32" s="24"/>
      <c r="M32" s="7"/>
    </row>
    <row r="33" spans="1:13" ht="30.75" customHeight="1" x14ac:dyDescent="0.25">
      <c r="A33" s="9"/>
      <c r="B33" s="53" t="s">
        <v>127</v>
      </c>
      <c r="C33" s="54"/>
      <c r="D33" s="54"/>
      <c r="E33" s="54"/>
      <c r="F33" s="55"/>
      <c r="G33" s="12">
        <v>1688</v>
      </c>
      <c r="H33" s="12">
        <f>H34+H35</f>
        <v>645.20000000000005</v>
      </c>
      <c r="I33" s="13"/>
      <c r="J33" s="20"/>
      <c r="K33" s="24"/>
      <c r="M33" s="7"/>
    </row>
    <row r="34" spans="1:13" ht="30.75" customHeight="1" x14ac:dyDescent="0.25">
      <c r="A34" s="9" t="s">
        <v>78</v>
      </c>
      <c r="B34" s="53" t="s">
        <v>52</v>
      </c>
      <c r="C34" s="54"/>
      <c r="D34" s="54"/>
      <c r="E34" s="54"/>
      <c r="F34" s="55"/>
      <c r="G34" s="12">
        <v>388</v>
      </c>
      <c r="H34" s="12">
        <v>177</v>
      </c>
      <c r="I34" s="53" t="s">
        <v>128</v>
      </c>
      <c r="J34" s="54"/>
      <c r="K34" s="55"/>
      <c r="M34" s="7"/>
    </row>
    <row r="35" spans="1:13" ht="30.75" customHeight="1" x14ac:dyDescent="0.25">
      <c r="A35" s="9" t="s">
        <v>79</v>
      </c>
      <c r="B35" s="53" t="s">
        <v>53</v>
      </c>
      <c r="C35" s="54"/>
      <c r="D35" s="54"/>
      <c r="E35" s="54"/>
      <c r="F35" s="55"/>
      <c r="G35" s="12">
        <v>1300</v>
      </c>
      <c r="H35" s="12">
        <v>468.2</v>
      </c>
      <c r="I35" s="53" t="s">
        <v>129</v>
      </c>
      <c r="J35" s="54"/>
      <c r="K35" s="55"/>
      <c r="M35" s="7"/>
    </row>
    <row r="36" spans="1:13" ht="30.75" customHeight="1" x14ac:dyDescent="0.25">
      <c r="A36" s="9" t="s">
        <v>80</v>
      </c>
      <c r="B36" s="56" t="s">
        <v>130</v>
      </c>
      <c r="C36" s="54"/>
      <c r="D36" s="54"/>
      <c r="E36" s="54"/>
      <c r="F36" s="55"/>
      <c r="G36" s="10">
        <v>654.9</v>
      </c>
      <c r="H36" s="10">
        <v>0</v>
      </c>
      <c r="I36" s="57" t="s">
        <v>49</v>
      </c>
      <c r="J36" s="58"/>
      <c r="K36" s="59"/>
      <c r="M36" s="7"/>
    </row>
    <row r="37" spans="1:13" ht="22.5" customHeight="1" x14ac:dyDescent="0.25">
      <c r="A37" s="9"/>
      <c r="B37" s="53" t="s">
        <v>20</v>
      </c>
      <c r="C37" s="54"/>
      <c r="D37" s="54"/>
      <c r="E37" s="54"/>
      <c r="F37" s="55"/>
      <c r="G37" s="12">
        <v>654.9</v>
      </c>
      <c r="H37" s="12">
        <v>0</v>
      </c>
      <c r="I37" s="53"/>
      <c r="J37" s="54"/>
      <c r="K37" s="55"/>
      <c r="M37" s="7"/>
    </row>
    <row r="38" spans="1:13" ht="36.75" customHeight="1" x14ac:dyDescent="0.25">
      <c r="A38" s="9" t="s">
        <v>81</v>
      </c>
      <c r="B38" s="53" t="s">
        <v>74</v>
      </c>
      <c r="C38" s="54"/>
      <c r="D38" s="54"/>
      <c r="E38" s="54"/>
      <c r="F38" s="55"/>
      <c r="G38" s="12">
        <f>190+50.5</f>
        <v>240.5</v>
      </c>
      <c r="H38" s="12">
        <v>0</v>
      </c>
      <c r="I38" s="57" t="s">
        <v>49</v>
      </c>
      <c r="J38" s="58"/>
      <c r="K38" s="59"/>
      <c r="M38" s="7"/>
    </row>
    <row r="39" spans="1:13" ht="36.75" customHeight="1" x14ac:dyDescent="0.25">
      <c r="A39" s="9" t="s">
        <v>82</v>
      </c>
      <c r="B39" s="53" t="s">
        <v>75</v>
      </c>
      <c r="C39" s="54"/>
      <c r="D39" s="54"/>
      <c r="E39" s="54"/>
      <c r="F39" s="55"/>
      <c r="G39" s="12">
        <f>654.9-240.5-200</f>
        <v>214.39999999999998</v>
      </c>
      <c r="H39" s="12">
        <v>0</v>
      </c>
      <c r="I39" s="57" t="s">
        <v>49</v>
      </c>
      <c r="J39" s="58"/>
      <c r="K39" s="59"/>
      <c r="M39" s="7"/>
    </row>
    <row r="40" spans="1:13" ht="29.25" customHeight="1" x14ac:dyDescent="0.25">
      <c r="A40" s="9" t="s">
        <v>83</v>
      </c>
      <c r="B40" s="53" t="s">
        <v>76</v>
      </c>
      <c r="C40" s="54"/>
      <c r="D40" s="54"/>
      <c r="E40" s="54"/>
      <c r="F40" s="55"/>
      <c r="G40" s="12">
        <v>200</v>
      </c>
      <c r="H40" s="12">
        <v>0</v>
      </c>
      <c r="I40" s="57" t="s">
        <v>49</v>
      </c>
      <c r="J40" s="58"/>
      <c r="K40" s="59"/>
      <c r="M40" s="7"/>
    </row>
    <row r="41" spans="1:13" ht="71.25" customHeight="1" x14ac:dyDescent="0.25">
      <c r="A41" s="9" t="s">
        <v>73</v>
      </c>
      <c r="B41" s="56" t="s">
        <v>131</v>
      </c>
      <c r="C41" s="54"/>
      <c r="D41" s="54"/>
      <c r="E41" s="54"/>
      <c r="F41" s="55"/>
      <c r="G41" s="10">
        <f>G42</f>
        <v>500</v>
      </c>
      <c r="H41" s="10">
        <f>H42</f>
        <v>337.7</v>
      </c>
      <c r="I41" s="25">
        <f>H41*100/G41</f>
        <v>67.540000000000006</v>
      </c>
      <c r="J41" s="26" t="s">
        <v>86</v>
      </c>
      <c r="K41" s="27" t="s">
        <v>61</v>
      </c>
      <c r="M41" s="7"/>
    </row>
    <row r="42" spans="1:13" ht="60.75" customHeight="1" x14ac:dyDescent="0.25">
      <c r="A42" s="9" t="s">
        <v>84</v>
      </c>
      <c r="B42" s="53" t="s">
        <v>132</v>
      </c>
      <c r="C42" s="54"/>
      <c r="D42" s="54"/>
      <c r="E42" s="54"/>
      <c r="F42" s="55"/>
      <c r="G42" s="12">
        <v>500</v>
      </c>
      <c r="H42" s="12">
        <v>337.7</v>
      </c>
      <c r="I42" s="53" t="s">
        <v>129</v>
      </c>
      <c r="J42" s="54"/>
      <c r="K42" s="55"/>
      <c r="M42" s="7"/>
    </row>
    <row r="43" spans="1:13" ht="60" customHeight="1" x14ac:dyDescent="0.25">
      <c r="A43" s="69" t="s">
        <v>21</v>
      </c>
      <c r="B43" s="70"/>
      <c r="C43" s="70"/>
      <c r="D43" s="70"/>
      <c r="E43" s="70"/>
      <c r="F43" s="71"/>
      <c r="G43" s="10">
        <f>G31</f>
        <v>2842.9</v>
      </c>
      <c r="H43" s="10">
        <f>H31</f>
        <v>982.90000000000009</v>
      </c>
      <c r="I43" s="72"/>
      <c r="J43" s="73"/>
      <c r="K43" s="74"/>
      <c r="M43" s="7"/>
    </row>
    <row r="44" spans="1:13" ht="21.75" customHeight="1" x14ac:dyDescent="0.25">
      <c r="A44" s="75" t="s">
        <v>85</v>
      </c>
      <c r="B44" s="62"/>
      <c r="C44" s="62"/>
      <c r="D44" s="62"/>
      <c r="E44" s="62"/>
      <c r="F44" s="62"/>
      <c r="G44" s="62"/>
      <c r="H44" s="62"/>
      <c r="I44" s="62"/>
      <c r="J44" s="62"/>
      <c r="K44" s="63"/>
      <c r="M44" s="7"/>
    </row>
    <row r="45" spans="1:13" ht="52.5" customHeight="1" x14ac:dyDescent="0.25">
      <c r="A45" s="79" t="s">
        <v>115</v>
      </c>
      <c r="B45" s="80"/>
      <c r="C45" s="80"/>
      <c r="D45" s="80"/>
      <c r="E45" s="80"/>
      <c r="F45" s="80"/>
      <c r="G45" s="80"/>
      <c r="H45" s="80"/>
      <c r="I45" s="80"/>
      <c r="J45" s="80"/>
      <c r="K45" s="81"/>
      <c r="M45" s="7"/>
    </row>
    <row r="46" spans="1:13" ht="45" customHeight="1" x14ac:dyDescent="0.25">
      <c r="A46" s="9"/>
      <c r="B46" s="56" t="s">
        <v>22</v>
      </c>
      <c r="C46" s="54"/>
      <c r="D46" s="54"/>
      <c r="E46" s="54"/>
      <c r="F46" s="55"/>
      <c r="G46" s="28">
        <v>9500</v>
      </c>
      <c r="H46" s="28">
        <v>3505.9</v>
      </c>
      <c r="I46" s="29">
        <f>H46*100/G46</f>
        <v>36.904210526315786</v>
      </c>
      <c r="J46" s="26" t="s">
        <v>86</v>
      </c>
      <c r="K46" s="27" t="s">
        <v>61</v>
      </c>
      <c r="M46" s="7"/>
    </row>
    <row r="47" spans="1:13" ht="30.75" customHeight="1" x14ac:dyDescent="0.25">
      <c r="A47" s="9" t="s">
        <v>77</v>
      </c>
      <c r="B47" s="56" t="s">
        <v>133</v>
      </c>
      <c r="C47" s="54"/>
      <c r="D47" s="54"/>
      <c r="E47" s="54"/>
      <c r="F47" s="55"/>
      <c r="G47" s="30">
        <f>G48+G51+G53+G57+G59</f>
        <v>7000</v>
      </c>
      <c r="H47" s="30">
        <f>H48+H51+H53+H57+H59</f>
        <v>3505.9</v>
      </c>
      <c r="I47" s="29">
        <f>H47*100/G47</f>
        <v>50.084285714285713</v>
      </c>
      <c r="J47" s="26" t="s">
        <v>86</v>
      </c>
      <c r="K47" s="24"/>
      <c r="M47" s="7"/>
    </row>
    <row r="48" spans="1:13" ht="30.75" customHeight="1" x14ac:dyDescent="0.25">
      <c r="A48" s="9" t="s">
        <v>78</v>
      </c>
      <c r="B48" s="61" t="s">
        <v>23</v>
      </c>
      <c r="C48" s="58"/>
      <c r="D48" s="58"/>
      <c r="E48" s="58"/>
      <c r="F48" s="59"/>
      <c r="G48" s="30">
        <v>1600</v>
      </c>
      <c r="H48" s="30">
        <v>895.6</v>
      </c>
      <c r="I48" s="53" t="s">
        <v>129</v>
      </c>
      <c r="J48" s="54"/>
      <c r="K48" s="55"/>
      <c r="M48" s="7"/>
    </row>
    <row r="49" spans="1:13" ht="24" customHeight="1" x14ac:dyDescent="0.25">
      <c r="A49" s="9"/>
      <c r="B49" s="53" t="s">
        <v>87</v>
      </c>
      <c r="C49" s="54"/>
      <c r="D49" s="54"/>
      <c r="E49" s="54"/>
      <c r="F49" s="55"/>
      <c r="G49" s="30">
        <v>1585</v>
      </c>
      <c r="H49" s="30">
        <v>887.7</v>
      </c>
      <c r="I49" s="29">
        <f>H49*100/G49</f>
        <v>56.006309148264982</v>
      </c>
      <c r="J49" s="31" t="s">
        <v>86</v>
      </c>
      <c r="K49" s="32" t="s">
        <v>61</v>
      </c>
      <c r="M49" s="7"/>
    </row>
    <row r="50" spans="1:13" ht="19.5" customHeight="1" x14ac:dyDescent="0.25">
      <c r="A50" s="9"/>
      <c r="B50" s="53" t="s">
        <v>88</v>
      </c>
      <c r="C50" s="54"/>
      <c r="D50" s="54"/>
      <c r="E50" s="54"/>
      <c r="F50" s="55"/>
      <c r="G50" s="30">
        <v>15</v>
      </c>
      <c r="H50" s="30">
        <v>7.9</v>
      </c>
      <c r="I50" s="29">
        <f>H50*100/G50</f>
        <v>52.666666666666664</v>
      </c>
      <c r="J50" s="31" t="s">
        <v>86</v>
      </c>
      <c r="K50" s="32" t="s">
        <v>61</v>
      </c>
      <c r="M50" s="7"/>
    </row>
    <row r="51" spans="1:13" ht="24.75" customHeight="1" x14ac:dyDescent="0.25">
      <c r="A51" s="9" t="s">
        <v>79</v>
      </c>
      <c r="B51" s="61" t="s">
        <v>26</v>
      </c>
      <c r="C51" s="62"/>
      <c r="D51" s="62"/>
      <c r="E51" s="62"/>
      <c r="F51" s="63"/>
      <c r="G51" s="30">
        <v>3000</v>
      </c>
      <c r="H51" s="30">
        <v>1203.8</v>
      </c>
      <c r="I51" s="29">
        <f>H51*100/G51</f>
        <v>40.126666666666665</v>
      </c>
      <c r="J51" s="20" t="s">
        <v>86</v>
      </c>
      <c r="K51" s="32" t="s">
        <v>61</v>
      </c>
      <c r="M51" s="7"/>
    </row>
    <row r="52" spans="1:13" ht="42.75" customHeight="1" x14ac:dyDescent="0.25">
      <c r="A52" s="9"/>
      <c r="B52" s="53" t="s">
        <v>89</v>
      </c>
      <c r="C52" s="54"/>
      <c r="D52" s="54"/>
      <c r="E52" s="54"/>
      <c r="F52" s="55"/>
      <c r="G52" s="30">
        <v>3000</v>
      </c>
      <c r="H52" s="30">
        <v>1203.8</v>
      </c>
      <c r="I52" s="49" t="s">
        <v>129</v>
      </c>
      <c r="J52" s="60"/>
      <c r="K52" s="50"/>
      <c r="M52" s="7"/>
    </row>
    <row r="53" spans="1:13" ht="29.25" customHeight="1" x14ac:dyDescent="0.25">
      <c r="A53" s="9" t="s">
        <v>90</v>
      </c>
      <c r="B53" s="61" t="s">
        <v>27</v>
      </c>
      <c r="C53" s="62"/>
      <c r="D53" s="62"/>
      <c r="E53" s="62"/>
      <c r="F53" s="63"/>
      <c r="G53" s="28">
        <v>1565</v>
      </c>
      <c r="H53" s="28">
        <v>1007.9</v>
      </c>
      <c r="I53" s="33">
        <f>H53*100/G53</f>
        <v>64.402555910543128</v>
      </c>
      <c r="J53" s="20" t="s">
        <v>86</v>
      </c>
      <c r="K53" s="1"/>
      <c r="M53" s="7"/>
    </row>
    <row r="54" spans="1:13" ht="29.25" customHeight="1" x14ac:dyDescent="0.25">
      <c r="A54" s="9"/>
      <c r="B54" s="53" t="s">
        <v>134</v>
      </c>
      <c r="C54" s="54"/>
      <c r="D54" s="54"/>
      <c r="E54" s="54"/>
      <c r="F54" s="55"/>
      <c r="G54" s="30">
        <v>1565</v>
      </c>
      <c r="H54" s="30">
        <v>1007.9</v>
      </c>
      <c r="I54" s="57" t="s">
        <v>129</v>
      </c>
      <c r="J54" s="58"/>
      <c r="K54" s="59"/>
      <c r="M54" s="7"/>
    </row>
    <row r="55" spans="1:13" ht="48.75" customHeight="1" x14ac:dyDescent="0.25">
      <c r="A55" s="9" t="s">
        <v>80</v>
      </c>
      <c r="B55" s="56" t="s">
        <v>28</v>
      </c>
      <c r="C55" s="64"/>
      <c r="D55" s="64"/>
      <c r="E55" s="64"/>
      <c r="F55" s="65"/>
      <c r="G55" s="30">
        <v>2500</v>
      </c>
      <c r="H55" s="30">
        <v>0</v>
      </c>
      <c r="I55" s="57" t="s">
        <v>129</v>
      </c>
      <c r="J55" s="58"/>
      <c r="K55" s="59"/>
      <c r="M55" s="7"/>
    </row>
    <row r="56" spans="1:13" ht="19.5" customHeight="1" x14ac:dyDescent="0.25">
      <c r="A56" s="9"/>
      <c r="B56" s="53" t="s">
        <v>92</v>
      </c>
      <c r="C56" s="54"/>
      <c r="D56" s="54"/>
      <c r="E56" s="54"/>
      <c r="F56" s="55"/>
      <c r="G56" s="30">
        <v>2500</v>
      </c>
      <c r="H56" s="30">
        <v>0</v>
      </c>
      <c r="I56" s="13"/>
      <c r="J56" s="14"/>
      <c r="K56" s="34"/>
      <c r="M56" s="7"/>
    </row>
    <row r="57" spans="1:13" ht="30.75" customHeight="1" x14ac:dyDescent="0.25">
      <c r="A57" s="9" t="s">
        <v>81</v>
      </c>
      <c r="B57" s="61" t="s">
        <v>135</v>
      </c>
      <c r="C57" s="62"/>
      <c r="D57" s="62"/>
      <c r="E57" s="62"/>
      <c r="F57" s="63"/>
      <c r="G57" s="28">
        <v>135</v>
      </c>
      <c r="H57" s="28">
        <v>97.9</v>
      </c>
      <c r="I57" s="33">
        <f>H57*100/G57</f>
        <v>72.518518518518519</v>
      </c>
      <c r="J57" s="20" t="s">
        <v>86</v>
      </c>
      <c r="K57" s="24"/>
      <c r="M57" s="7"/>
    </row>
    <row r="58" spans="1:13" ht="21.75" customHeight="1" x14ac:dyDescent="0.25">
      <c r="A58" s="9"/>
      <c r="B58" s="53" t="s">
        <v>93</v>
      </c>
      <c r="C58" s="54"/>
      <c r="D58" s="54"/>
      <c r="E58" s="54"/>
      <c r="F58" s="55"/>
      <c r="G58" s="30">
        <v>135</v>
      </c>
      <c r="H58" s="30">
        <v>97.9</v>
      </c>
      <c r="I58" s="29">
        <f>H58*100/G58</f>
        <v>72.518518518518519</v>
      </c>
      <c r="J58" s="20" t="s">
        <v>86</v>
      </c>
      <c r="K58" s="34"/>
      <c r="M58" s="7"/>
    </row>
    <row r="59" spans="1:13" ht="30.75" customHeight="1" x14ac:dyDescent="0.25">
      <c r="A59" s="9" t="s">
        <v>73</v>
      </c>
      <c r="B59" s="61" t="s">
        <v>136</v>
      </c>
      <c r="C59" s="62"/>
      <c r="D59" s="62"/>
      <c r="E59" s="62"/>
      <c r="F59" s="63"/>
      <c r="G59" s="28">
        <v>700</v>
      </c>
      <c r="H59" s="28">
        <v>300.7</v>
      </c>
      <c r="I59" s="33">
        <f>H59*100/G59</f>
        <v>42.957142857142856</v>
      </c>
      <c r="J59" s="20" t="s">
        <v>86</v>
      </c>
      <c r="K59" s="24"/>
      <c r="M59" s="7"/>
    </row>
    <row r="60" spans="1:13" ht="30.75" customHeight="1" x14ac:dyDescent="0.25">
      <c r="A60" s="35"/>
      <c r="B60" s="53" t="s">
        <v>94</v>
      </c>
      <c r="C60" s="54"/>
      <c r="D60" s="54"/>
      <c r="E60" s="54"/>
      <c r="F60" s="55"/>
      <c r="G60" s="30">
        <v>250</v>
      </c>
      <c r="H60" s="30">
        <f>72.9+98.8</f>
        <v>171.7</v>
      </c>
      <c r="I60" s="13">
        <f>H60*100/G60</f>
        <v>68.680000000000007</v>
      </c>
      <c r="J60" s="20" t="s">
        <v>86</v>
      </c>
      <c r="K60" s="34"/>
      <c r="M60" s="7"/>
    </row>
    <row r="61" spans="1:13" ht="30.75" customHeight="1" x14ac:dyDescent="0.25">
      <c r="A61" s="35"/>
      <c r="B61" s="53" t="s">
        <v>95</v>
      </c>
      <c r="C61" s="54"/>
      <c r="D61" s="54"/>
      <c r="E61" s="54"/>
      <c r="F61" s="55"/>
      <c r="G61" s="30">
        <v>190</v>
      </c>
      <c r="H61" s="28">
        <v>0</v>
      </c>
      <c r="I61" s="13"/>
      <c r="J61" s="14"/>
      <c r="K61" s="34" t="s">
        <v>98</v>
      </c>
      <c r="M61" s="7"/>
    </row>
    <row r="62" spans="1:13" ht="30.75" customHeight="1" x14ac:dyDescent="0.25">
      <c r="A62" s="35"/>
      <c r="B62" s="53" t="s">
        <v>96</v>
      </c>
      <c r="C62" s="54"/>
      <c r="D62" s="54"/>
      <c r="E62" s="54"/>
      <c r="F62" s="55"/>
      <c r="G62" s="30">
        <v>60</v>
      </c>
      <c r="H62" s="30">
        <f>29.6+29.6</f>
        <v>59.2</v>
      </c>
      <c r="I62" s="29">
        <f>H62*100/G62</f>
        <v>98.666666666666671</v>
      </c>
      <c r="J62" s="20" t="s">
        <v>86</v>
      </c>
      <c r="K62" s="34"/>
      <c r="M62" s="7"/>
    </row>
    <row r="63" spans="1:13" ht="30.75" customHeight="1" x14ac:dyDescent="0.25">
      <c r="A63" s="35"/>
      <c r="B63" s="53" t="s">
        <v>97</v>
      </c>
      <c r="C63" s="54"/>
      <c r="D63" s="54"/>
      <c r="E63" s="54"/>
      <c r="F63" s="55"/>
      <c r="G63" s="30">
        <v>200</v>
      </c>
      <c r="H63" s="30">
        <f>H59-H60-H62</f>
        <v>69.8</v>
      </c>
      <c r="I63" s="13">
        <f>H63*100/G63</f>
        <v>34.9</v>
      </c>
      <c r="J63" s="20" t="s">
        <v>86</v>
      </c>
      <c r="K63" s="34"/>
      <c r="M63" s="7"/>
    </row>
    <row r="64" spans="1:13" ht="52.5" customHeight="1" x14ac:dyDescent="0.25">
      <c r="A64" s="82" t="s">
        <v>29</v>
      </c>
      <c r="B64" s="83"/>
      <c r="C64" s="83"/>
      <c r="D64" s="83"/>
      <c r="E64" s="83"/>
      <c r="F64" s="84"/>
      <c r="G64" s="28">
        <f>G46</f>
        <v>9500</v>
      </c>
      <c r="H64" s="28">
        <f>H46</f>
        <v>3505.9</v>
      </c>
      <c r="I64" s="53"/>
      <c r="J64" s="54"/>
      <c r="K64" s="55"/>
      <c r="M64" s="7"/>
    </row>
    <row r="65" spans="1:13" ht="30.75" customHeight="1" x14ac:dyDescent="0.25">
      <c r="A65" s="75" t="s">
        <v>45</v>
      </c>
      <c r="B65" s="77"/>
      <c r="C65" s="77"/>
      <c r="D65" s="77"/>
      <c r="E65" s="77"/>
      <c r="F65" s="77"/>
      <c r="G65" s="77"/>
      <c r="H65" s="77"/>
      <c r="I65" s="77"/>
      <c r="J65" s="77"/>
      <c r="K65" s="78"/>
      <c r="M65" s="7"/>
    </row>
    <row r="66" spans="1:13" ht="58.5" customHeight="1" x14ac:dyDescent="0.25">
      <c r="A66" s="79" t="s">
        <v>116</v>
      </c>
      <c r="B66" s="80"/>
      <c r="C66" s="80"/>
      <c r="D66" s="80"/>
      <c r="E66" s="80"/>
      <c r="F66" s="80"/>
      <c r="G66" s="80"/>
      <c r="H66" s="80"/>
      <c r="I66" s="80"/>
      <c r="J66" s="80"/>
      <c r="K66" s="81"/>
      <c r="M66" s="7"/>
    </row>
    <row r="67" spans="1:13" ht="33" customHeight="1" x14ac:dyDescent="0.25">
      <c r="A67" s="9"/>
      <c r="B67" s="56" t="s">
        <v>30</v>
      </c>
      <c r="C67" s="64"/>
      <c r="D67" s="64"/>
      <c r="E67" s="64"/>
      <c r="F67" s="65"/>
      <c r="G67" s="28">
        <f>G68+G84</f>
        <v>3649.35</v>
      </c>
      <c r="H67" s="28">
        <f>H68+H84</f>
        <v>2378.1999999999998</v>
      </c>
      <c r="I67" s="21">
        <f>H67*100/G67</f>
        <v>65.167769602805976</v>
      </c>
      <c r="J67" s="36" t="s">
        <v>86</v>
      </c>
      <c r="K67" s="24"/>
      <c r="M67" s="7"/>
    </row>
    <row r="68" spans="1:13" ht="43.5" customHeight="1" x14ac:dyDescent="0.25">
      <c r="A68" s="9" t="s">
        <v>77</v>
      </c>
      <c r="B68" s="56" t="s">
        <v>137</v>
      </c>
      <c r="C68" s="64"/>
      <c r="D68" s="64"/>
      <c r="E68" s="64"/>
      <c r="F68" s="65"/>
      <c r="G68" s="30">
        <f>G69+G80</f>
        <v>3579.35</v>
      </c>
      <c r="H68" s="30">
        <f>H69+H80</f>
        <v>2369.1999999999998</v>
      </c>
      <c r="I68" s="21">
        <f>H68*100/G68</f>
        <v>66.190788830374217</v>
      </c>
      <c r="J68" s="36" t="s">
        <v>86</v>
      </c>
      <c r="K68" s="24"/>
      <c r="M68" s="7"/>
    </row>
    <row r="69" spans="1:13" ht="61.5" customHeight="1" x14ac:dyDescent="0.25">
      <c r="A69" s="9" t="s">
        <v>78</v>
      </c>
      <c r="B69" s="56" t="s">
        <v>31</v>
      </c>
      <c r="C69" s="64"/>
      <c r="D69" s="64"/>
      <c r="E69" s="64"/>
      <c r="F69" s="65"/>
      <c r="G69" s="30">
        <f>G70+G71+G72+G74+G73+G75+G76+G77+G78+G79</f>
        <v>2292.35</v>
      </c>
      <c r="H69" s="30">
        <f>H70+H71+H72+H73+H74+H75+H76+H77+H78+H79</f>
        <v>1199.5999999999999</v>
      </c>
      <c r="I69" s="21">
        <f>H69*100/G69</f>
        <v>52.330577791349484</v>
      </c>
      <c r="J69" s="36" t="s">
        <v>86</v>
      </c>
      <c r="K69" s="24"/>
      <c r="M69" s="7"/>
    </row>
    <row r="70" spans="1:13" ht="21" customHeight="1" x14ac:dyDescent="0.25">
      <c r="A70" s="9"/>
      <c r="B70" s="53" t="s">
        <v>99</v>
      </c>
      <c r="C70" s="54"/>
      <c r="D70" s="54"/>
      <c r="E70" s="54"/>
      <c r="F70" s="55"/>
      <c r="G70" s="30">
        <v>270</v>
      </c>
      <c r="H70" s="30"/>
      <c r="I70" s="21">
        <f t="shared" ref="I70:I83" si="1">H70*100/G70</f>
        <v>0</v>
      </c>
      <c r="J70" s="36" t="s">
        <v>86</v>
      </c>
      <c r="K70" s="45" t="s">
        <v>129</v>
      </c>
      <c r="M70" s="7"/>
    </row>
    <row r="71" spans="1:13" ht="25.5" customHeight="1" x14ac:dyDescent="0.25">
      <c r="A71" s="9"/>
      <c r="B71" s="53" t="s">
        <v>138</v>
      </c>
      <c r="C71" s="54"/>
      <c r="D71" s="54"/>
      <c r="E71" s="54"/>
      <c r="F71" s="55"/>
      <c r="G71" s="30">
        <v>200.2</v>
      </c>
      <c r="H71" s="30">
        <v>200.2</v>
      </c>
      <c r="I71" s="21">
        <f t="shared" si="1"/>
        <v>100</v>
      </c>
      <c r="J71" s="36" t="s">
        <v>86</v>
      </c>
      <c r="K71" s="100"/>
      <c r="M71" s="7"/>
    </row>
    <row r="72" spans="1:13" ht="20.25" customHeight="1" x14ac:dyDescent="0.25">
      <c r="A72" s="9"/>
      <c r="B72" s="53" t="s">
        <v>139</v>
      </c>
      <c r="C72" s="54"/>
      <c r="D72" s="54"/>
      <c r="E72" s="54"/>
      <c r="F72" s="55"/>
      <c r="G72" s="30">
        <v>200.2</v>
      </c>
      <c r="H72" s="30">
        <f>G72</f>
        <v>200.2</v>
      </c>
      <c r="I72" s="21">
        <f t="shared" si="1"/>
        <v>100</v>
      </c>
      <c r="J72" s="36" t="s">
        <v>86</v>
      </c>
      <c r="K72" s="100"/>
      <c r="M72" s="7"/>
    </row>
    <row r="73" spans="1:13" ht="18" customHeight="1" x14ac:dyDescent="0.25">
      <c r="A73" s="9"/>
      <c r="B73" s="53" t="s">
        <v>100</v>
      </c>
      <c r="C73" s="54"/>
      <c r="D73" s="54"/>
      <c r="E73" s="54"/>
      <c r="F73" s="55"/>
      <c r="G73" s="30">
        <v>100</v>
      </c>
      <c r="H73" s="30"/>
      <c r="I73" s="21">
        <f t="shared" si="1"/>
        <v>0</v>
      </c>
      <c r="J73" s="36" t="s">
        <v>86</v>
      </c>
      <c r="K73" s="100"/>
      <c r="M73" s="7"/>
    </row>
    <row r="74" spans="1:13" ht="30.75" customHeight="1" x14ac:dyDescent="0.25">
      <c r="A74" s="9"/>
      <c r="B74" s="53" t="s">
        <v>101</v>
      </c>
      <c r="C74" s="54"/>
      <c r="D74" s="54"/>
      <c r="E74" s="54"/>
      <c r="F74" s="55"/>
      <c r="G74" s="30">
        <v>100</v>
      </c>
      <c r="H74" s="30">
        <v>99</v>
      </c>
      <c r="I74" s="21">
        <f t="shared" si="1"/>
        <v>99</v>
      </c>
      <c r="J74" s="36" t="s">
        <v>86</v>
      </c>
      <c r="K74" s="100"/>
      <c r="M74" s="7"/>
    </row>
    <row r="75" spans="1:13" ht="36" customHeight="1" x14ac:dyDescent="0.25">
      <c r="A75" s="9"/>
      <c r="B75" s="53" t="s">
        <v>140</v>
      </c>
      <c r="C75" s="54"/>
      <c r="D75" s="54"/>
      <c r="E75" s="54"/>
      <c r="F75" s="55"/>
      <c r="G75" s="30">
        <v>400</v>
      </c>
      <c r="H75" s="30">
        <f>G75</f>
        <v>400</v>
      </c>
      <c r="I75" s="21">
        <f t="shared" si="1"/>
        <v>100</v>
      </c>
      <c r="J75" s="36" t="s">
        <v>86</v>
      </c>
      <c r="K75" s="100"/>
      <c r="M75" s="7"/>
    </row>
    <row r="76" spans="1:13" ht="33.75" customHeight="1" x14ac:dyDescent="0.25">
      <c r="A76" s="9"/>
      <c r="B76" s="53" t="s">
        <v>141</v>
      </c>
      <c r="C76" s="54"/>
      <c r="D76" s="54"/>
      <c r="E76" s="54"/>
      <c r="F76" s="55"/>
      <c r="G76" s="30">
        <v>600</v>
      </c>
      <c r="H76" s="30"/>
      <c r="I76" s="21">
        <f t="shared" si="1"/>
        <v>0</v>
      </c>
      <c r="J76" s="36" t="s">
        <v>86</v>
      </c>
      <c r="K76" s="100"/>
      <c r="M76" s="7"/>
    </row>
    <row r="77" spans="1:13" ht="29.25" customHeight="1" x14ac:dyDescent="0.25">
      <c r="A77" s="9"/>
      <c r="B77" s="53" t="s">
        <v>142</v>
      </c>
      <c r="C77" s="54"/>
      <c r="D77" s="54"/>
      <c r="E77" s="54"/>
      <c r="F77" s="55"/>
      <c r="G77" s="30">
        <v>121.75</v>
      </c>
      <c r="H77" s="30"/>
      <c r="I77" s="21">
        <f t="shared" si="1"/>
        <v>0</v>
      </c>
      <c r="J77" s="36" t="s">
        <v>86</v>
      </c>
      <c r="K77" s="100"/>
      <c r="M77" s="7"/>
    </row>
    <row r="78" spans="1:13" ht="18" customHeight="1" x14ac:dyDescent="0.25">
      <c r="A78" s="9"/>
      <c r="B78" s="53" t="s">
        <v>102</v>
      </c>
      <c r="C78" s="54"/>
      <c r="D78" s="54"/>
      <c r="E78" s="54"/>
      <c r="F78" s="55"/>
      <c r="G78" s="30">
        <v>100</v>
      </c>
      <c r="H78" s="30">
        <f>G78</f>
        <v>100</v>
      </c>
      <c r="I78" s="21">
        <f t="shared" si="1"/>
        <v>100</v>
      </c>
      <c r="J78" s="36" t="s">
        <v>86</v>
      </c>
      <c r="K78" s="100"/>
      <c r="M78" s="7"/>
    </row>
    <row r="79" spans="1:13" ht="18.75" customHeight="1" x14ac:dyDescent="0.25">
      <c r="A79" s="9"/>
      <c r="B79" s="53" t="s">
        <v>103</v>
      </c>
      <c r="C79" s="54"/>
      <c r="D79" s="54"/>
      <c r="E79" s="54"/>
      <c r="F79" s="55"/>
      <c r="G79" s="30">
        <v>200.2</v>
      </c>
      <c r="H79" s="30">
        <v>200.2</v>
      </c>
      <c r="I79" s="21">
        <f t="shared" si="1"/>
        <v>100</v>
      </c>
      <c r="J79" s="36" t="s">
        <v>86</v>
      </c>
      <c r="K79" s="48"/>
      <c r="M79" s="7"/>
    </row>
    <row r="80" spans="1:13" ht="91.5" customHeight="1" x14ac:dyDescent="0.25">
      <c r="A80" s="9" t="s">
        <v>79</v>
      </c>
      <c r="B80" s="56" t="s">
        <v>32</v>
      </c>
      <c r="C80" s="64"/>
      <c r="D80" s="64"/>
      <c r="E80" s="64"/>
      <c r="F80" s="65"/>
      <c r="G80" s="30">
        <v>1287</v>
      </c>
      <c r="H80" s="30">
        <v>1169.5999999999999</v>
      </c>
      <c r="I80" s="21">
        <f t="shared" si="1"/>
        <v>90.878010878010869</v>
      </c>
      <c r="J80" s="36" t="s">
        <v>86</v>
      </c>
      <c r="K80" s="24"/>
      <c r="M80" s="7"/>
    </row>
    <row r="81" spans="1:13" ht="44.25" customHeight="1" x14ac:dyDescent="0.25">
      <c r="A81" s="9"/>
      <c r="B81" s="53" t="s">
        <v>143</v>
      </c>
      <c r="C81" s="54"/>
      <c r="D81" s="54"/>
      <c r="E81" s="54"/>
      <c r="F81" s="55"/>
      <c r="G81" s="30">
        <v>1001.6</v>
      </c>
      <c r="H81" s="30">
        <f>G81</f>
        <v>1001.6</v>
      </c>
      <c r="I81" s="21">
        <f t="shared" si="1"/>
        <v>100</v>
      </c>
      <c r="J81" s="36" t="s">
        <v>86</v>
      </c>
      <c r="K81" s="34"/>
      <c r="M81" s="7"/>
    </row>
    <row r="82" spans="1:13" ht="29.25" customHeight="1" x14ac:dyDescent="0.25">
      <c r="A82" s="9"/>
      <c r="B82" s="53" t="s">
        <v>104</v>
      </c>
      <c r="C82" s="54"/>
      <c r="D82" s="54"/>
      <c r="E82" s="54"/>
      <c r="F82" s="55"/>
      <c r="G82" s="30">
        <v>188.4</v>
      </c>
      <c r="H82" s="30">
        <f>H80-H81</f>
        <v>167.99999999999989</v>
      </c>
      <c r="I82" s="21">
        <f t="shared" si="1"/>
        <v>89.171974522292928</v>
      </c>
      <c r="J82" s="36" t="s">
        <v>86</v>
      </c>
      <c r="K82" s="34"/>
      <c r="M82" s="7"/>
    </row>
    <row r="83" spans="1:13" ht="20.25" customHeight="1" x14ac:dyDescent="0.25">
      <c r="A83" s="9"/>
      <c r="B83" s="53" t="s">
        <v>105</v>
      </c>
      <c r="C83" s="54"/>
      <c r="D83" s="54"/>
      <c r="E83" s="54"/>
      <c r="F83" s="55"/>
      <c r="G83" s="30">
        <v>97</v>
      </c>
      <c r="H83" s="30"/>
      <c r="I83" s="21">
        <f t="shared" si="1"/>
        <v>0</v>
      </c>
      <c r="J83" s="36" t="s">
        <v>86</v>
      </c>
      <c r="K83" s="34"/>
      <c r="M83" s="7"/>
    </row>
    <row r="84" spans="1:13" ht="50.25" customHeight="1" x14ac:dyDescent="0.25">
      <c r="A84" s="9" t="s">
        <v>80</v>
      </c>
      <c r="B84" s="56" t="s">
        <v>144</v>
      </c>
      <c r="C84" s="64"/>
      <c r="D84" s="64"/>
      <c r="E84" s="64"/>
      <c r="F84" s="65"/>
      <c r="G84" s="30">
        <v>70</v>
      </c>
      <c r="H84" s="30">
        <v>9</v>
      </c>
      <c r="I84" s="21">
        <f>H84*100/G84</f>
        <v>12.857142857142858</v>
      </c>
      <c r="J84" s="36" t="s">
        <v>86</v>
      </c>
      <c r="K84" s="45" t="s">
        <v>50</v>
      </c>
      <c r="M84" s="7"/>
    </row>
    <row r="85" spans="1:13" ht="21.75" customHeight="1" x14ac:dyDescent="0.25">
      <c r="A85" s="37"/>
      <c r="B85" s="53" t="s">
        <v>106</v>
      </c>
      <c r="C85" s="54"/>
      <c r="D85" s="54"/>
      <c r="E85" s="54"/>
      <c r="F85" s="55"/>
      <c r="G85" s="30">
        <v>25</v>
      </c>
      <c r="H85" s="30"/>
      <c r="I85" s="21">
        <f t="shared" ref="I85:I87" si="2">H85*100/G85</f>
        <v>0</v>
      </c>
      <c r="J85" s="36" t="s">
        <v>86</v>
      </c>
      <c r="K85" s="100"/>
      <c r="M85" s="7"/>
    </row>
    <row r="86" spans="1:13" ht="16.5" customHeight="1" x14ac:dyDescent="0.25">
      <c r="A86" s="37"/>
      <c r="B86" s="53" t="s">
        <v>145</v>
      </c>
      <c r="C86" s="54"/>
      <c r="D86" s="54"/>
      <c r="E86" s="54"/>
      <c r="F86" s="55"/>
      <c r="G86" s="30">
        <v>10</v>
      </c>
      <c r="H86" s="30"/>
      <c r="I86" s="21">
        <f t="shared" si="2"/>
        <v>0</v>
      </c>
      <c r="J86" s="36" t="s">
        <v>86</v>
      </c>
      <c r="K86" s="100"/>
      <c r="M86" s="7"/>
    </row>
    <row r="87" spans="1:13" ht="21.75" customHeight="1" x14ac:dyDescent="0.25">
      <c r="A87" s="37"/>
      <c r="B87" s="53" t="s">
        <v>146</v>
      </c>
      <c r="C87" s="54"/>
      <c r="D87" s="54"/>
      <c r="E87" s="54"/>
      <c r="F87" s="55"/>
      <c r="G87" s="30">
        <v>35</v>
      </c>
      <c r="H87" s="30">
        <v>9</v>
      </c>
      <c r="I87" s="21">
        <f t="shared" si="2"/>
        <v>25.714285714285715</v>
      </c>
      <c r="J87" s="36" t="s">
        <v>86</v>
      </c>
      <c r="K87" s="48"/>
      <c r="M87" s="7"/>
    </row>
    <row r="88" spans="1:13" ht="51" customHeight="1" x14ac:dyDescent="0.25">
      <c r="A88" s="85" t="s">
        <v>33</v>
      </c>
      <c r="B88" s="86"/>
      <c r="C88" s="86"/>
      <c r="D88" s="86"/>
      <c r="E88" s="86"/>
      <c r="F88" s="87"/>
      <c r="G88" s="28">
        <f>G67</f>
        <v>3649.35</v>
      </c>
      <c r="H88" s="28">
        <f>H67</f>
        <v>2378.1999999999998</v>
      </c>
      <c r="I88" s="72"/>
      <c r="J88" s="73"/>
      <c r="K88" s="74"/>
      <c r="M88" s="7"/>
    </row>
    <row r="89" spans="1:13" ht="30.75" customHeight="1" x14ac:dyDescent="0.25">
      <c r="A89" s="88" t="s">
        <v>46</v>
      </c>
      <c r="B89" s="92"/>
      <c r="C89" s="92"/>
      <c r="D89" s="92"/>
      <c r="E89" s="92"/>
      <c r="F89" s="92"/>
      <c r="G89" s="92"/>
      <c r="H89" s="92"/>
      <c r="I89" s="92"/>
      <c r="J89" s="92"/>
      <c r="K89" s="93"/>
      <c r="M89" s="7"/>
    </row>
    <row r="90" spans="1:13" ht="45.75" customHeight="1" x14ac:dyDescent="0.25">
      <c r="A90" s="97" t="s">
        <v>119</v>
      </c>
      <c r="B90" s="98"/>
      <c r="C90" s="98"/>
      <c r="D90" s="98"/>
      <c r="E90" s="98"/>
      <c r="F90" s="98"/>
      <c r="G90" s="98"/>
      <c r="H90" s="98"/>
      <c r="I90" s="98"/>
      <c r="J90" s="98"/>
      <c r="K90" s="99"/>
      <c r="M90" s="7"/>
    </row>
    <row r="91" spans="1:13" ht="49.5" customHeight="1" x14ac:dyDescent="0.25">
      <c r="A91" s="9"/>
      <c r="B91" s="56" t="s">
        <v>34</v>
      </c>
      <c r="C91" s="64"/>
      <c r="D91" s="64"/>
      <c r="E91" s="64"/>
      <c r="F91" s="65"/>
      <c r="G91" s="28">
        <f>7730.2+1378.2</f>
        <v>9108.4</v>
      </c>
      <c r="H91" s="28">
        <f>981.3+3581.5</f>
        <v>4562.8</v>
      </c>
      <c r="I91" s="21">
        <f>H91*100/G91</f>
        <v>50.094418339115542</v>
      </c>
      <c r="J91" s="36" t="s">
        <v>86</v>
      </c>
      <c r="K91" s="24"/>
      <c r="M91" s="7"/>
    </row>
    <row r="92" spans="1:13" ht="42.75" customHeight="1" x14ac:dyDescent="0.25">
      <c r="A92" s="9" t="s">
        <v>77</v>
      </c>
      <c r="B92" s="56" t="s">
        <v>147</v>
      </c>
      <c r="C92" s="64"/>
      <c r="D92" s="64"/>
      <c r="E92" s="64"/>
      <c r="F92" s="65"/>
      <c r="G92" s="28">
        <f>G93+G94</f>
        <v>6839</v>
      </c>
      <c r="H92" s="28">
        <f>2962.8+H94</f>
        <v>3224.3</v>
      </c>
      <c r="I92" s="21">
        <f t="shared" ref="I92:I101" si="3">H92*100/G92</f>
        <v>47.145781547009797</v>
      </c>
      <c r="J92" s="36" t="s">
        <v>86</v>
      </c>
      <c r="K92" s="24"/>
      <c r="L92" s="15"/>
      <c r="M92" s="7"/>
    </row>
    <row r="93" spans="1:13" ht="29.25" customHeight="1" x14ac:dyDescent="0.25">
      <c r="A93" s="9"/>
      <c r="B93" s="53" t="s">
        <v>120</v>
      </c>
      <c r="C93" s="54"/>
      <c r="D93" s="54"/>
      <c r="E93" s="54"/>
      <c r="F93" s="55"/>
      <c r="G93" s="30">
        <v>6439</v>
      </c>
      <c r="H93" s="30">
        <f>H92-H94+261.5</f>
        <v>3224.3</v>
      </c>
      <c r="I93" s="21">
        <f t="shared" si="3"/>
        <v>50.074545736915667</v>
      </c>
      <c r="J93" s="36" t="s">
        <v>86</v>
      </c>
      <c r="K93" s="24" t="s">
        <v>148</v>
      </c>
      <c r="M93" s="7"/>
    </row>
    <row r="94" spans="1:13" ht="24" customHeight="1" x14ac:dyDescent="0.25">
      <c r="A94" s="9"/>
      <c r="B94" s="53" t="s">
        <v>35</v>
      </c>
      <c r="C94" s="54"/>
      <c r="D94" s="54"/>
      <c r="E94" s="54"/>
      <c r="F94" s="55"/>
      <c r="G94" s="30">
        <v>400</v>
      </c>
      <c r="H94" s="30">
        <v>261.5</v>
      </c>
      <c r="I94" s="21">
        <f t="shared" si="3"/>
        <v>65.375</v>
      </c>
      <c r="J94" s="36" t="s">
        <v>86</v>
      </c>
      <c r="K94" s="24"/>
      <c r="M94" s="7"/>
    </row>
    <row r="95" spans="1:13" ht="33.75" customHeight="1" x14ac:dyDescent="0.25">
      <c r="A95" s="9" t="s">
        <v>80</v>
      </c>
      <c r="B95" s="56" t="s">
        <v>149</v>
      </c>
      <c r="C95" s="54"/>
      <c r="D95" s="54"/>
      <c r="E95" s="54"/>
      <c r="F95" s="55"/>
      <c r="G95" s="28">
        <f>G96</f>
        <v>325</v>
      </c>
      <c r="H95" s="28">
        <f>H96</f>
        <v>71.900000000000006</v>
      </c>
      <c r="I95" s="21">
        <f t="shared" si="3"/>
        <v>22.123076923076926</v>
      </c>
      <c r="J95" s="36" t="s">
        <v>86</v>
      </c>
      <c r="K95" s="24"/>
      <c r="M95" s="7"/>
    </row>
    <row r="96" spans="1:13" ht="30.75" customHeight="1" x14ac:dyDescent="0.25">
      <c r="A96" s="9"/>
      <c r="B96" s="53" t="s">
        <v>121</v>
      </c>
      <c r="C96" s="54"/>
      <c r="D96" s="54"/>
      <c r="E96" s="54"/>
      <c r="F96" s="55"/>
      <c r="G96" s="38">
        <v>325</v>
      </c>
      <c r="H96" s="38">
        <v>71.900000000000006</v>
      </c>
      <c r="I96" s="21">
        <f t="shared" si="3"/>
        <v>22.123076923076926</v>
      </c>
      <c r="J96" s="36" t="s">
        <v>86</v>
      </c>
      <c r="K96" s="24"/>
      <c r="M96" s="7"/>
    </row>
    <row r="97" spans="1:13" ht="30.75" customHeight="1" x14ac:dyDescent="0.25">
      <c r="A97" s="9" t="s">
        <v>73</v>
      </c>
      <c r="B97" s="56" t="s">
        <v>150</v>
      </c>
      <c r="C97" s="64"/>
      <c r="D97" s="64"/>
      <c r="E97" s="64"/>
      <c r="F97" s="65"/>
      <c r="G97" s="28">
        <v>566.20000000000005</v>
      </c>
      <c r="H97" s="28">
        <v>285.2</v>
      </c>
      <c r="I97" s="21">
        <f t="shared" si="3"/>
        <v>50.37089367714588</v>
      </c>
      <c r="J97" s="36" t="s">
        <v>86</v>
      </c>
      <c r="K97" s="24"/>
      <c r="M97" s="7"/>
    </row>
    <row r="98" spans="1:13" ht="30.75" customHeight="1" x14ac:dyDescent="0.25">
      <c r="A98" s="9"/>
      <c r="B98" s="53" t="s">
        <v>123</v>
      </c>
      <c r="C98" s="54"/>
      <c r="D98" s="54"/>
      <c r="E98" s="54"/>
      <c r="F98" s="55"/>
      <c r="G98" s="30">
        <v>566.20000000000005</v>
      </c>
      <c r="H98" s="30">
        <v>285.2</v>
      </c>
      <c r="I98" s="21">
        <f t="shared" si="3"/>
        <v>50.37089367714588</v>
      </c>
      <c r="J98" s="36" t="s">
        <v>86</v>
      </c>
      <c r="K98" s="24"/>
      <c r="M98" s="7"/>
    </row>
    <row r="99" spans="1:13" ht="30.75" customHeight="1" x14ac:dyDescent="0.25">
      <c r="A99" s="9" t="s">
        <v>108</v>
      </c>
      <c r="B99" s="56" t="s">
        <v>36</v>
      </c>
      <c r="C99" s="64"/>
      <c r="D99" s="64"/>
      <c r="E99" s="64"/>
      <c r="F99" s="65"/>
      <c r="G99" s="28">
        <f>G100</f>
        <v>1378.2</v>
      </c>
      <c r="H99" s="28">
        <f>H100</f>
        <v>981.2</v>
      </c>
      <c r="I99" s="21">
        <f t="shared" si="3"/>
        <v>71.194311420693651</v>
      </c>
      <c r="J99" s="36" t="s">
        <v>86</v>
      </c>
      <c r="K99" s="24"/>
      <c r="M99" s="7"/>
    </row>
    <row r="100" spans="1:13" ht="30.75" customHeight="1" x14ac:dyDescent="0.25">
      <c r="A100" s="9"/>
      <c r="B100" s="53" t="s">
        <v>122</v>
      </c>
      <c r="C100" s="54"/>
      <c r="D100" s="54"/>
      <c r="E100" s="54"/>
      <c r="F100" s="55"/>
      <c r="G100" s="38">
        <v>1378.2</v>
      </c>
      <c r="H100" s="38">
        <v>981.2</v>
      </c>
      <c r="I100" s="21">
        <f t="shared" si="3"/>
        <v>71.194311420693651</v>
      </c>
      <c r="J100" s="36" t="s">
        <v>86</v>
      </c>
      <c r="K100" s="24"/>
      <c r="M100" s="7"/>
    </row>
    <row r="101" spans="1:13" ht="48.75" customHeight="1" x14ac:dyDescent="0.25">
      <c r="A101" s="85" t="s">
        <v>37</v>
      </c>
      <c r="B101" s="86"/>
      <c r="C101" s="86"/>
      <c r="D101" s="86"/>
      <c r="E101" s="86"/>
      <c r="F101" s="87"/>
      <c r="G101" s="28">
        <f>G91</f>
        <v>9108.4</v>
      </c>
      <c r="H101" s="28">
        <f>H91</f>
        <v>4562.8</v>
      </c>
      <c r="I101" s="21">
        <f t="shared" si="3"/>
        <v>50.094418339115542</v>
      </c>
      <c r="J101" s="36" t="s">
        <v>86</v>
      </c>
      <c r="K101" s="24"/>
      <c r="M101" s="7"/>
    </row>
    <row r="102" spans="1:13" ht="30.75" customHeight="1" x14ac:dyDescent="0.25">
      <c r="A102" s="88" t="s">
        <v>47</v>
      </c>
      <c r="B102" s="86"/>
      <c r="C102" s="86"/>
      <c r="D102" s="86"/>
      <c r="E102" s="86"/>
      <c r="F102" s="86"/>
      <c r="G102" s="86"/>
      <c r="H102" s="86"/>
      <c r="I102" s="86"/>
      <c r="J102" s="86"/>
      <c r="K102" s="87"/>
      <c r="M102" s="7"/>
    </row>
    <row r="103" spans="1:13" ht="48.75" customHeight="1" x14ac:dyDescent="0.25">
      <c r="A103" s="94" t="s">
        <v>118</v>
      </c>
      <c r="B103" s="95"/>
      <c r="C103" s="95"/>
      <c r="D103" s="95"/>
      <c r="E103" s="95"/>
      <c r="F103" s="95"/>
      <c r="G103" s="95"/>
      <c r="H103" s="95"/>
      <c r="I103" s="95"/>
      <c r="J103" s="95"/>
      <c r="K103" s="96"/>
      <c r="M103" s="7"/>
    </row>
    <row r="104" spans="1:13" ht="45.75" customHeight="1" x14ac:dyDescent="0.25">
      <c r="A104" s="9"/>
      <c r="B104" s="56" t="s">
        <v>38</v>
      </c>
      <c r="C104" s="64"/>
      <c r="D104" s="64"/>
      <c r="E104" s="64"/>
      <c r="F104" s="65"/>
      <c r="G104" s="28">
        <v>50</v>
      </c>
      <c r="H104" s="28">
        <v>0</v>
      </c>
      <c r="I104" s="72"/>
      <c r="J104" s="73"/>
      <c r="K104" s="74"/>
      <c r="M104" s="7"/>
    </row>
    <row r="105" spans="1:13" ht="32.25" customHeight="1" x14ac:dyDescent="0.25">
      <c r="A105" s="9"/>
      <c r="B105" s="53" t="s">
        <v>110</v>
      </c>
      <c r="C105" s="54"/>
      <c r="D105" s="54"/>
      <c r="E105" s="54"/>
      <c r="F105" s="55"/>
      <c r="G105" s="30">
        <v>50</v>
      </c>
      <c r="H105" s="30">
        <v>0</v>
      </c>
      <c r="I105" s="53" t="s">
        <v>98</v>
      </c>
      <c r="J105" s="54"/>
      <c r="K105" s="55"/>
      <c r="M105" s="7"/>
    </row>
    <row r="106" spans="1:13" ht="49.5" customHeight="1" x14ac:dyDescent="0.25">
      <c r="A106" s="85" t="s">
        <v>39</v>
      </c>
      <c r="B106" s="86"/>
      <c r="C106" s="86"/>
      <c r="D106" s="86"/>
      <c r="E106" s="86"/>
      <c r="F106" s="87"/>
      <c r="G106" s="28">
        <f>G104</f>
        <v>50</v>
      </c>
      <c r="H106" s="28">
        <v>0</v>
      </c>
      <c r="I106" s="53"/>
      <c r="J106" s="54"/>
      <c r="K106" s="55"/>
      <c r="M106" s="7"/>
    </row>
    <row r="107" spans="1:13" ht="30.75" customHeight="1" x14ac:dyDescent="0.25">
      <c r="A107" s="88" t="s">
        <v>40</v>
      </c>
      <c r="B107" s="92"/>
      <c r="C107" s="92"/>
      <c r="D107" s="92"/>
      <c r="E107" s="92"/>
      <c r="F107" s="92"/>
      <c r="G107" s="92"/>
      <c r="H107" s="92"/>
      <c r="I107" s="92"/>
      <c r="J107" s="92"/>
      <c r="K107" s="93"/>
      <c r="M107" s="7"/>
    </row>
    <row r="108" spans="1:13" ht="53.25" customHeight="1" x14ac:dyDescent="0.25">
      <c r="A108" s="94" t="s">
        <v>117</v>
      </c>
      <c r="B108" s="95"/>
      <c r="C108" s="95"/>
      <c r="D108" s="95"/>
      <c r="E108" s="95"/>
      <c r="F108" s="95"/>
      <c r="G108" s="95"/>
      <c r="H108" s="95"/>
      <c r="I108" s="95"/>
      <c r="J108" s="95"/>
      <c r="K108" s="96"/>
      <c r="M108" s="7"/>
    </row>
    <row r="109" spans="1:13" ht="47.25" customHeight="1" x14ac:dyDescent="0.25">
      <c r="A109" s="9"/>
      <c r="B109" s="56" t="s">
        <v>41</v>
      </c>
      <c r="C109" s="64"/>
      <c r="D109" s="64"/>
      <c r="E109" s="64"/>
      <c r="F109" s="65"/>
      <c r="G109" s="28">
        <v>40</v>
      </c>
      <c r="H109" s="28">
        <v>0</v>
      </c>
      <c r="I109" s="53"/>
      <c r="J109" s="54"/>
      <c r="K109" s="55"/>
      <c r="M109" s="7"/>
    </row>
    <row r="110" spans="1:13" ht="30.75" customHeight="1" x14ac:dyDescent="0.25">
      <c r="A110" s="9"/>
      <c r="B110" s="53" t="s">
        <v>151</v>
      </c>
      <c r="C110" s="54"/>
      <c r="D110" s="54"/>
      <c r="E110" s="54"/>
      <c r="F110" s="55"/>
      <c r="G110" s="30">
        <v>10</v>
      </c>
      <c r="H110" s="30">
        <v>0</v>
      </c>
      <c r="I110" s="53" t="s">
        <v>51</v>
      </c>
      <c r="J110" s="54"/>
      <c r="K110" s="55"/>
      <c r="M110" s="7"/>
    </row>
    <row r="111" spans="1:13" ht="30.75" customHeight="1" x14ac:dyDescent="0.25">
      <c r="A111" s="9"/>
      <c r="B111" s="53" t="s">
        <v>111</v>
      </c>
      <c r="C111" s="54"/>
      <c r="D111" s="54"/>
      <c r="E111" s="54"/>
      <c r="F111" s="55"/>
      <c r="G111" s="30">
        <v>10</v>
      </c>
      <c r="H111" s="30">
        <v>0</v>
      </c>
      <c r="I111" s="72"/>
      <c r="J111" s="73"/>
      <c r="K111" s="74"/>
      <c r="M111" s="7"/>
    </row>
    <row r="112" spans="1:13" ht="30.75" customHeight="1" x14ac:dyDescent="0.25">
      <c r="A112" s="9"/>
      <c r="B112" s="53" t="s">
        <v>112</v>
      </c>
      <c r="C112" s="54"/>
      <c r="D112" s="54"/>
      <c r="E112" s="54"/>
      <c r="F112" s="55"/>
      <c r="G112" s="30">
        <v>10</v>
      </c>
      <c r="H112" s="30">
        <v>0</v>
      </c>
      <c r="I112" s="53" t="s">
        <v>51</v>
      </c>
      <c r="J112" s="54"/>
      <c r="K112" s="55"/>
      <c r="M112" s="7"/>
    </row>
    <row r="113" spans="1:13" ht="30.75" customHeight="1" x14ac:dyDescent="0.25">
      <c r="A113" s="9"/>
      <c r="B113" s="53" t="s">
        <v>109</v>
      </c>
      <c r="C113" s="54"/>
      <c r="D113" s="54"/>
      <c r="E113" s="54"/>
      <c r="F113" s="55"/>
      <c r="G113" s="30">
        <v>10</v>
      </c>
      <c r="H113" s="30">
        <v>0</v>
      </c>
      <c r="I113" s="53" t="s">
        <v>51</v>
      </c>
      <c r="J113" s="54"/>
      <c r="K113" s="55"/>
      <c r="M113" s="7"/>
    </row>
    <row r="114" spans="1:13" ht="49.5" customHeight="1" x14ac:dyDescent="0.25">
      <c r="A114" s="85" t="s">
        <v>42</v>
      </c>
      <c r="B114" s="86"/>
      <c r="C114" s="86"/>
      <c r="D114" s="86"/>
      <c r="E114" s="86"/>
      <c r="F114" s="87"/>
      <c r="G114" s="28">
        <v>40</v>
      </c>
      <c r="H114" s="28">
        <v>0</v>
      </c>
      <c r="I114" s="53"/>
      <c r="J114" s="54"/>
      <c r="K114" s="55"/>
      <c r="M114" s="7"/>
    </row>
    <row r="115" spans="1:13" x14ac:dyDescent="0.25">
      <c r="A115" s="89" t="s">
        <v>40</v>
      </c>
      <c r="B115" s="90"/>
      <c r="C115" s="90"/>
      <c r="D115" s="90"/>
      <c r="E115" s="90"/>
      <c r="F115" s="90"/>
      <c r="G115" s="90"/>
      <c r="H115" s="90"/>
      <c r="I115" s="90"/>
      <c r="J115" s="90"/>
      <c r="K115" s="91"/>
    </row>
    <row r="116" spans="1:13" x14ac:dyDescent="0.25">
      <c r="G116" s="15"/>
      <c r="H116" s="15"/>
    </row>
    <row r="117" spans="1:13" x14ac:dyDescent="0.25">
      <c r="G117" s="15"/>
      <c r="H117" s="15"/>
    </row>
  </sheetData>
  <mergeCells count="148">
    <mergeCell ref="A10:K10"/>
    <mergeCell ref="A5:K5"/>
    <mergeCell ref="A3:K3"/>
    <mergeCell ref="B71:F71"/>
    <mergeCell ref="B72:F72"/>
    <mergeCell ref="B73:F73"/>
    <mergeCell ref="B74:F74"/>
    <mergeCell ref="B81:F81"/>
    <mergeCell ref="B83:F83"/>
    <mergeCell ref="B79:F79"/>
    <mergeCell ref="K70:K79"/>
    <mergeCell ref="B82:F82"/>
    <mergeCell ref="B58:F58"/>
    <mergeCell ref="B60:F60"/>
    <mergeCell ref="B61:F61"/>
    <mergeCell ref="B62:F62"/>
    <mergeCell ref="B63:F63"/>
    <mergeCell ref="B54:F54"/>
    <mergeCell ref="B69:F69"/>
    <mergeCell ref="B80:F80"/>
    <mergeCell ref="A65:K65"/>
    <mergeCell ref="B67:F67"/>
    <mergeCell ref="B68:F68"/>
    <mergeCell ref="B59:F59"/>
    <mergeCell ref="B99:F99"/>
    <mergeCell ref="B100:F100"/>
    <mergeCell ref="B70:F70"/>
    <mergeCell ref="B75:F75"/>
    <mergeCell ref="B76:F76"/>
    <mergeCell ref="B77:F77"/>
    <mergeCell ref="B87:F87"/>
    <mergeCell ref="B85:F85"/>
    <mergeCell ref="B86:F86"/>
    <mergeCell ref="A90:K90"/>
    <mergeCell ref="B78:F78"/>
    <mergeCell ref="B93:F93"/>
    <mergeCell ref="B94:F94"/>
    <mergeCell ref="B98:F98"/>
    <mergeCell ref="B97:F97"/>
    <mergeCell ref="B95:F95"/>
    <mergeCell ref="B96:F96"/>
    <mergeCell ref="B92:F92"/>
    <mergeCell ref="A88:F88"/>
    <mergeCell ref="A89:K89"/>
    <mergeCell ref="B91:F91"/>
    <mergeCell ref="I88:K88"/>
    <mergeCell ref="B84:F84"/>
    <mergeCell ref="K84:K87"/>
    <mergeCell ref="B113:F113"/>
    <mergeCell ref="I113:K113"/>
    <mergeCell ref="A101:F101"/>
    <mergeCell ref="A102:K102"/>
    <mergeCell ref="B104:F104"/>
    <mergeCell ref="I104:K104"/>
    <mergeCell ref="A114:F114"/>
    <mergeCell ref="I114:K114"/>
    <mergeCell ref="A115:K115"/>
    <mergeCell ref="A107:K107"/>
    <mergeCell ref="B109:F109"/>
    <mergeCell ref="I109:K109"/>
    <mergeCell ref="B110:F110"/>
    <mergeCell ref="I110:K110"/>
    <mergeCell ref="B105:F105"/>
    <mergeCell ref="I105:K105"/>
    <mergeCell ref="A106:F106"/>
    <mergeCell ref="I106:K106"/>
    <mergeCell ref="B111:F111"/>
    <mergeCell ref="I111:K111"/>
    <mergeCell ref="A103:K103"/>
    <mergeCell ref="B112:F112"/>
    <mergeCell ref="I112:K112"/>
    <mergeCell ref="A108:K108"/>
    <mergeCell ref="I64:K64"/>
    <mergeCell ref="A64:F64"/>
    <mergeCell ref="A66:K66"/>
    <mergeCell ref="B53:F53"/>
    <mergeCell ref="I54:K54"/>
    <mergeCell ref="I55:K55"/>
    <mergeCell ref="B55:F55"/>
    <mergeCell ref="B57:F57"/>
    <mergeCell ref="I37:K37"/>
    <mergeCell ref="B37:F37"/>
    <mergeCell ref="B47:F47"/>
    <mergeCell ref="B48:F48"/>
    <mergeCell ref="I48:K48"/>
    <mergeCell ref="B51:F51"/>
    <mergeCell ref="B56:F56"/>
    <mergeCell ref="B49:F49"/>
    <mergeCell ref="B50:F50"/>
    <mergeCell ref="B52:F52"/>
    <mergeCell ref="I52:K52"/>
    <mergeCell ref="B23:F23"/>
    <mergeCell ref="B24:F24"/>
    <mergeCell ref="A43:F43"/>
    <mergeCell ref="I43:K43"/>
    <mergeCell ref="A44:K44"/>
    <mergeCell ref="B46:F46"/>
    <mergeCell ref="B31:F31"/>
    <mergeCell ref="B27:F27"/>
    <mergeCell ref="A28:F28"/>
    <mergeCell ref="A29:K29"/>
    <mergeCell ref="B33:F33"/>
    <mergeCell ref="B34:F34"/>
    <mergeCell ref="I34:K34"/>
    <mergeCell ref="B42:F42"/>
    <mergeCell ref="I42:K42"/>
    <mergeCell ref="B38:F38"/>
    <mergeCell ref="I38:K38"/>
    <mergeCell ref="B39:F39"/>
    <mergeCell ref="B41:F41"/>
    <mergeCell ref="I39:K39"/>
    <mergeCell ref="A45:K45"/>
    <mergeCell ref="A30:K30"/>
    <mergeCell ref="B40:F40"/>
    <mergeCell ref="I40:K40"/>
    <mergeCell ref="I18:K18"/>
    <mergeCell ref="B15:F15"/>
    <mergeCell ref="B16:F16"/>
    <mergeCell ref="B17:F17"/>
    <mergeCell ref="K15:K17"/>
    <mergeCell ref="B19:F19"/>
    <mergeCell ref="B20:F20"/>
    <mergeCell ref="B21:F21"/>
    <mergeCell ref="B22:F22"/>
    <mergeCell ref="A1:K1"/>
    <mergeCell ref="A2:K2"/>
    <mergeCell ref="I7:K8"/>
    <mergeCell ref="G7:H7"/>
    <mergeCell ref="B7:F8"/>
    <mergeCell ref="A7:A8"/>
    <mergeCell ref="B35:F35"/>
    <mergeCell ref="I35:K35"/>
    <mergeCell ref="B36:F36"/>
    <mergeCell ref="I36:K36"/>
    <mergeCell ref="B9:F9"/>
    <mergeCell ref="I9:K9"/>
    <mergeCell ref="B11:F11"/>
    <mergeCell ref="I11:K11"/>
    <mergeCell ref="B12:F12"/>
    <mergeCell ref="I12:K12"/>
    <mergeCell ref="B13:F13"/>
    <mergeCell ref="I13:K13"/>
    <mergeCell ref="B32:F32"/>
    <mergeCell ref="B25:F25"/>
    <mergeCell ref="B26:F26"/>
    <mergeCell ref="B14:F14"/>
    <mergeCell ref="I14:K14"/>
    <mergeCell ref="B18:F18"/>
  </mergeCells>
  <pageMargins left="0.7" right="0.7" top="0.75" bottom="0.75" header="0.3" footer="0.3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2017-10-27T08:27:42Z</dcterms:modified>
</cp:coreProperties>
</file>